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05" yWindow="-105" windowWidth="23250" windowHeight="12570" tabRatio="644" activeTab="2"/>
  </bookViews>
  <sheets>
    <sheet name="NASLOVNA" sheetId="39" r:id="rId1"/>
    <sheet name="OPCE_NAP" sheetId="5" r:id="rId2"/>
    <sheet name="građevinski" sheetId="23" r:id="rId3"/>
  </sheets>
  <definedNames>
    <definedName name="OLE_LINK9" localSheetId="2">građevinski!#REF!</definedName>
    <definedName name="_xlnm.Print_Area" localSheetId="2">građevinski!$A$1:$G$721</definedName>
    <definedName name="_xlnm.Print_Area" localSheetId="0">NASLOVNA!$A$1:$D$47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6" i="23" l="1"/>
  <c r="G712" i="23"/>
  <c r="G711" i="23"/>
  <c r="G305" i="23"/>
  <c r="E302" i="23"/>
  <c r="G302" i="23" s="1"/>
  <c r="G94" i="23"/>
  <c r="G96" i="23" s="1"/>
  <c r="G104" i="23" s="1"/>
  <c r="G677" i="23" l="1"/>
  <c r="G655" i="23" l="1"/>
  <c r="G583" i="23"/>
  <c r="G567" i="23"/>
  <c r="G85" i="23"/>
  <c r="G7" i="23" l="1"/>
  <c r="G695" i="23"/>
  <c r="G690" i="23"/>
  <c r="G689" i="23"/>
  <c r="G688" i="23"/>
  <c r="G687" i="23"/>
  <c r="G686" i="23"/>
  <c r="G679" i="23"/>
  <c r="G678" i="23"/>
  <c r="G676" i="23"/>
  <c r="G675" i="23"/>
  <c r="G674" i="23"/>
  <c r="G673" i="23"/>
  <c r="G672" i="23"/>
  <c r="G671" i="23"/>
  <c r="G670" i="23"/>
  <c r="G669" i="23"/>
  <c r="G668" i="23"/>
  <c r="G667" i="23"/>
  <c r="G666" i="23"/>
  <c r="G665" i="23"/>
  <c r="G658" i="23"/>
  <c r="G657" i="23"/>
  <c r="G656" i="23"/>
  <c r="G654" i="23"/>
  <c r="G653" i="23"/>
  <c r="E631" i="23"/>
  <c r="G631" i="23" s="1"/>
  <c r="G627" i="23"/>
  <c r="G626" i="23"/>
  <c r="G625" i="23"/>
  <c r="G624" i="23"/>
  <c r="E623" i="23"/>
  <c r="G623" i="23" s="1"/>
  <c r="G612" i="23"/>
  <c r="E609" i="23"/>
  <c r="G609" i="23" s="1"/>
  <c r="G606" i="23"/>
  <c r="G605" i="23"/>
  <c r="E602" i="23"/>
  <c r="G602" i="23" s="1"/>
  <c r="G599" i="23"/>
  <c r="G590" i="23"/>
  <c r="E587" i="23"/>
  <c r="G587" i="23" s="1"/>
  <c r="G580" i="23"/>
  <c r="G577" i="23"/>
  <c r="G574" i="23"/>
  <c r="G571" i="23"/>
  <c r="G570" i="23"/>
  <c r="G559" i="23"/>
  <c r="G555" i="23"/>
  <c r="G554" i="23"/>
  <c r="G553" i="23"/>
  <c r="E544" i="23"/>
  <c r="E550" i="23" s="1"/>
  <c r="G550" i="23" s="1"/>
  <c r="E543" i="23"/>
  <c r="G543" i="23" s="1"/>
  <c r="E542" i="23"/>
  <c r="G542" i="23" s="1"/>
  <c r="G538" i="23"/>
  <c r="G537" i="23"/>
  <c r="G536" i="23"/>
  <c r="G535" i="23"/>
  <c r="G534" i="23"/>
  <c r="G533" i="23"/>
  <c r="G532" i="23"/>
  <c r="G531" i="23"/>
  <c r="G530" i="23"/>
  <c r="G529" i="23"/>
  <c r="G528" i="23"/>
  <c r="G527" i="23"/>
  <c r="G526" i="23"/>
  <c r="G525" i="23"/>
  <c r="G519" i="23"/>
  <c r="G518" i="23"/>
  <c r="G515" i="23"/>
  <c r="G514" i="23"/>
  <c r="G508" i="23"/>
  <c r="G507" i="23"/>
  <c r="G506" i="23"/>
  <c r="G503" i="23"/>
  <c r="G502" i="23"/>
  <c r="G501" i="23"/>
  <c r="G500" i="23"/>
  <c r="G499" i="23"/>
  <c r="G498" i="23"/>
  <c r="G497" i="23"/>
  <c r="G496" i="23"/>
  <c r="G493" i="23"/>
  <c r="G492" i="23"/>
  <c r="G491" i="23"/>
  <c r="G490" i="23"/>
  <c r="G486" i="23"/>
  <c r="G485" i="23"/>
  <c r="E479" i="23"/>
  <c r="G479" i="23" s="1"/>
  <c r="E476" i="23"/>
  <c r="G476" i="23" s="1"/>
  <c r="E466" i="23"/>
  <c r="G466" i="23" s="1"/>
  <c r="G463" i="23"/>
  <c r="G459" i="23"/>
  <c r="G458" i="23"/>
  <c r="G454" i="23"/>
  <c r="G451" i="23"/>
  <c r="G447" i="23"/>
  <c r="G443" i="23"/>
  <c r="G440" i="23"/>
  <c r="G439" i="23"/>
  <c r="G435" i="23"/>
  <c r="G432" i="23"/>
  <c r="G431" i="23"/>
  <c r="G427" i="23"/>
  <c r="G423" i="23"/>
  <c r="G422" i="23"/>
  <c r="G419" i="23"/>
  <c r="G409" i="23"/>
  <c r="E405" i="23"/>
  <c r="G405" i="23" s="1"/>
  <c r="G398" i="23"/>
  <c r="G397" i="23"/>
  <c r="G396" i="23"/>
  <c r="G395" i="23"/>
  <c r="G370" i="23"/>
  <c r="G369" i="23"/>
  <c r="G365" i="23"/>
  <c r="G356" i="23"/>
  <c r="G353" i="23"/>
  <c r="G349" i="23"/>
  <c r="G344" i="23"/>
  <c r="G340" i="23"/>
  <c r="G335" i="23"/>
  <c r="G331" i="23"/>
  <c r="G327" i="23"/>
  <c r="G697" i="23" l="1"/>
  <c r="G704" i="23" s="1"/>
  <c r="G681" i="23"/>
  <c r="G660" i="23"/>
  <c r="G702" i="23" s="1"/>
  <c r="G614" i="23"/>
  <c r="G642" i="23" s="1"/>
  <c r="G358" i="23"/>
  <c r="G377" i="23" s="1"/>
  <c r="G592" i="23"/>
  <c r="G641" i="23" s="1"/>
  <c r="G544" i="23"/>
  <c r="E549" i="23"/>
  <c r="G549" i="23" s="1"/>
  <c r="G411" i="23"/>
  <c r="G638" i="23" s="1"/>
  <c r="G468" i="23"/>
  <c r="G639" i="23" s="1"/>
  <c r="G633" i="23"/>
  <c r="G643" i="23" s="1"/>
  <c r="E548" i="23"/>
  <c r="G548" i="23" s="1"/>
  <c r="G372" i="23"/>
  <c r="G378" i="23" s="1"/>
  <c r="E294" i="23"/>
  <c r="E288" i="23"/>
  <c r="G288" i="23" s="1"/>
  <c r="G279" i="23"/>
  <c r="G276" i="23"/>
  <c r="G272" i="23"/>
  <c r="G269" i="23"/>
  <c r="G266" i="23"/>
  <c r="E263" i="23"/>
  <c r="G263" i="23" s="1"/>
  <c r="G262" i="23"/>
  <c r="G259" i="23"/>
  <c r="G256" i="23"/>
  <c r="G252" i="23"/>
  <c r="G249" i="23"/>
  <c r="G246" i="23"/>
  <c r="G243" i="23"/>
  <c r="G240" i="23"/>
  <c r="G232" i="23"/>
  <c r="G229" i="23"/>
  <c r="G225" i="23"/>
  <c r="G217" i="23"/>
  <c r="G214" i="23"/>
  <c r="G206" i="23"/>
  <c r="G203" i="23"/>
  <c r="G194" i="23"/>
  <c r="G190" i="23"/>
  <c r="G187" i="23"/>
  <c r="E179" i="23"/>
  <c r="G179" i="23" s="1"/>
  <c r="G176" i="23"/>
  <c r="G172" i="23"/>
  <c r="G171" i="23"/>
  <c r="G166" i="23"/>
  <c r="G165" i="23"/>
  <c r="G162" i="23"/>
  <c r="G161" i="23"/>
  <c r="G156" i="23"/>
  <c r="G155" i="23"/>
  <c r="G151" i="23"/>
  <c r="G150" i="23"/>
  <c r="G146" i="23"/>
  <c r="G142" i="23"/>
  <c r="G139" i="23"/>
  <c r="G136" i="23"/>
  <c r="G135" i="23"/>
  <c r="G134" i="23"/>
  <c r="E119" i="23"/>
  <c r="G119" i="23" s="1"/>
  <c r="G116" i="23"/>
  <c r="G115" i="23"/>
  <c r="G234" i="23" l="1"/>
  <c r="G314" i="23" s="1"/>
  <c r="G219" i="23"/>
  <c r="G313" i="23" s="1"/>
  <c r="G703" i="23"/>
  <c r="G380" i="23"/>
  <c r="G713" i="23" s="1"/>
  <c r="G561" i="23"/>
  <c r="G640" i="23" s="1"/>
  <c r="G645" i="23" s="1"/>
  <c r="G714" i="23" s="1"/>
  <c r="G121" i="23"/>
  <c r="G310" i="23" s="1"/>
  <c r="G281" i="23"/>
  <c r="G315" i="23" s="1"/>
  <c r="G181" i="23"/>
  <c r="G311" i="23" s="1"/>
  <c r="G196" i="23"/>
  <c r="G312" i="23" s="1"/>
  <c r="G294" i="23"/>
  <c r="E298" i="23"/>
  <c r="G298" i="23" s="1"/>
  <c r="E293" i="23"/>
  <c r="G77" i="23"/>
  <c r="G293" i="23" l="1"/>
  <c r="E303" i="23"/>
  <c r="G303" i="23" s="1"/>
  <c r="G706" i="23"/>
  <c r="G715" i="23" s="1"/>
  <c r="G318" i="23"/>
  <c r="G23" i="23" l="1"/>
  <c r="G22" i="23"/>
  <c r="G16" i="23"/>
  <c r="G17" i="23"/>
  <c r="G15" i="23" l="1"/>
  <c r="G21" i="23"/>
  <c r="G11" i="23" l="1"/>
  <c r="G26" i="23" l="1"/>
  <c r="G49" i="23"/>
  <c r="G41" i="23" l="1"/>
  <c r="G64" i="23"/>
  <c r="G56" i="23"/>
  <c r="G37" i="23"/>
  <c r="G81" i="23" l="1"/>
  <c r="G53" i="23"/>
  <c r="G73" i="23" l="1"/>
  <c r="G61" i="23"/>
  <c r="G45" i="23"/>
  <c r="G29" i="23"/>
  <c r="G87" i="23" l="1"/>
  <c r="G103" i="23" s="1"/>
  <c r="G31" i="23"/>
  <c r="G101" i="23" s="1"/>
  <c r="G66" i="23"/>
  <c r="G102" i="23" s="1"/>
  <c r="G106" i="23" l="1"/>
  <c r="G717" i="23" s="1"/>
  <c r="G718" i="23" s="1"/>
  <c r="G720" i="23" s="1"/>
</calcChain>
</file>

<file path=xl/sharedStrings.xml><?xml version="1.0" encoding="utf-8"?>
<sst xmlns="http://schemas.openxmlformats.org/spreadsheetml/2006/main" count="1081" uniqueCount="492">
  <si>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</si>
  <si>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Uređenje gradilišta po završetku radova kao i zemljišta za deponije, prilazne puteve i pomoćne zgrade, uključeno je u jediničnu cijenu i neće se posebno naplaćivati.</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</si>
  <si>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</si>
  <si>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</si>
  <si>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</si>
  <si>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Izvođač je dužan o svom trošku osigurati gradilište i građevinu od štetnog utjecaja vremenskih nepogoda. Zimi je potrebno građevinu posve osigurati od mraza, tako da ne dođe do smrzavanja i oštećenja izvedenih dijelova.</t>
  </si>
  <si>
    <t xml:space="preserve">Izvođač u potpunosti odgovara za ispravnost izvršene isporuke i jedini je odgovoran za eventualno loše izvedeni rad i lošu kvalitetu isporučenih materijala, opreme ili proizvoda.  </t>
  </si>
  <si>
    <t xml:space="preserve">U pogledu izmjera držati se točno upustva iz prosječnih normi u građevinarstvu, tj. u pogledu dodavanja i odbijanja za kvadraturu i sl. </t>
  </si>
  <si>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</si>
  <si>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kom</t>
  </si>
  <si>
    <t>PRIPREMNI RADOVI</t>
  </si>
  <si>
    <t>ZEMLJANI RADOVI</t>
  </si>
  <si>
    <t>OPĆE NAPOMENE:</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</si>
  <si>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</si>
  <si>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Za sve učinjene štete i smetnje odgovoran je izvođač radova i on snosi moralnu odgovornost bez prava nadoknade troškova od investitora. I ovaj vid troškova treba ukalkulirati u jediničnu cijenu m3 iskopa.</t>
  </si>
  <si>
    <t>U troškovniku ovog  projekta dani su opisi stavaka za sve vrste predviđenih radova. Za sve što eventualno nije obuhvaćeno tim opisima, izvoditelj radova dužan je pridržavati se opisa danih u Općim tehničkim uvjetima za radove na cestama (OTU)  koje je 2001. g. izdao IGH - Zagreb, postojećih propisa i Hrvatskih normi.</t>
  </si>
  <si>
    <t>Pripremni radovi</t>
  </si>
  <si>
    <t>Zemljani radovi</t>
  </si>
  <si>
    <t>sveukupno bez PDV-a:</t>
  </si>
  <si>
    <t>sveukupno sa PDV-om:</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</si>
  <si>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</si>
  <si>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 xml:space="preserve">Ako priloženi plan ne odgovara potrebnoj dinamici izvođenja radova i postojećim tehničkim uvjetima, investitor ili nadzorni inženjer imaju pravo zahtijevati izmjenu ili dopunu plana. </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</si>
  <si>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</si>
  <si>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Izvođač je dužan posjedovati ateste o ispitivanju materijala upotrebljenih za izgradnju građevine, te ateste o ispravnosti izvedenih instalacija, a prilikom tehničkog pregleda građevine mora sve ateste dostaviti investitoru na upotrebu.</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</si>
  <si>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</si>
  <si>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</si>
  <si>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</si>
  <si>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U jediničnim cijenama ovog troškovnika uključeno je izvršenje svih obaveza iz bilo kojeg dijela ili priloga ovog projekta.</t>
  </si>
  <si>
    <t>m'</t>
  </si>
  <si>
    <t>2.</t>
  </si>
  <si>
    <t>1.</t>
  </si>
  <si>
    <t>Ukupna cijena</t>
  </si>
  <si>
    <t>Jedinična cijena</t>
  </si>
  <si>
    <t>Kol.</t>
  </si>
  <si>
    <t>III</t>
  </si>
  <si>
    <t>I</t>
  </si>
  <si>
    <t>3.</t>
  </si>
  <si>
    <t>6.</t>
  </si>
  <si>
    <t>5.</t>
  </si>
  <si>
    <t>4.</t>
  </si>
  <si>
    <t>ZEMLJANI RADOVI UKUPNO Kn</t>
  </si>
  <si>
    <t>II</t>
  </si>
  <si>
    <t>8.</t>
  </si>
  <si>
    <t>PRIPREMNI RADOVI UKUPNO Kn</t>
  </si>
  <si>
    <t>komplet</t>
  </si>
  <si>
    <t>PDV 25%</t>
  </si>
  <si>
    <t>B</t>
  </si>
  <si>
    <t>A</t>
  </si>
  <si>
    <t>OSTALI RADOVI</t>
  </si>
  <si>
    <t>KOLNIČKA KONSTRUKCIJA</t>
  </si>
  <si>
    <t>Kolnička konstrukcija</t>
  </si>
  <si>
    <t>KOLNIČKA KONSTRUKCIJA UKUPNO kn</t>
  </si>
  <si>
    <t>Izvedba, kontrola kakvoće i obračun prema Općim tehničkim uvjetima za radove na cestama, IGH 2001. (OTU), 1. Poglavlje, odredba 1-02.1.</t>
  </si>
  <si>
    <t>Izvedba, kontrola kakvoće i obračun oprema Općim tehničkim uvjetima za radove na cestama, IGH 2001. (OTU), 1.i 5. Poglavlje; odredbe  5-01; 5-01.1 do 5-01.4.</t>
  </si>
  <si>
    <t>Izvedba, kontrola kakvoća i obračun oprema Općim tehničkim uvjetima za radove na cestama, IGH 2001. (OTU), 1.i 7. Poglavlje; odredbe  7-01. i 7-01.4.</t>
  </si>
  <si>
    <t>Izvedba, kontrola kakvoće i obračun oprema Općim tehničkim uvjetima za radove na cestama, IGH 2001. (OTU), 1.i 9. Poglavlje; odredbe  9.-01.</t>
  </si>
  <si>
    <t>Izvedba, kontrola kakvoće i obračun oprema Općim tehničkim uvjetima za radove na cestama, IGH 2001. (OTU), 1.i 9. Poglavlje; odredbe  9.-01. i 9.-01.2.</t>
  </si>
  <si>
    <t>Obračun je po broju komada ugrađenih nosača (stupova).</t>
  </si>
  <si>
    <t>Izvedba, kontrola kakvoće i obračun oprema Općim tehničkim uvjetima za radove na cestama, IGH 2001. (OTU), 1.i 9. Poglavlje; odredbe  9.-02. i 9.-02.1.</t>
  </si>
  <si>
    <t>m´</t>
  </si>
  <si>
    <t xml:space="preserve">Projektant: </t>
  </si>
  <si>
    <r>
      <t>Obračun po m</t>
    </r>
    <r>
      <rPr>
        <vertAlign val="superscript"/>
        <sz val="10"/>
        <rFont val="Century Gothic"/>
        <family val="2"/>
        <charset val="238"/>
      </rPr>
      <t>2</t>
    </r>
  </si>
  <si>
    <r>
      <t xml:space="preserve">Obračun po komadu </t>
    </r>
    <r>
      <rPr>
        <vertAlign val="superscript"/>
        <sz val="10"/>
        <rFont val="Century Gothic"/>
        <family val="2"/>
        <charset val="238"/>
      </rPr>
      <t xml:space="preserve"> </t>
    </r>
    <r>
      <rPr>
        <sz val="10"/>
        <rFont val="Century Gothic"/>
        <family val="2"/>
        <charset val="238"/>
      </rPr>
      <t>ugrađenog temelja stupa</t>
    </r>
  </si>
  <si>
    <r>
      <t>Obračun po m</t>
    </r>
    <r>
      <rPr>
        <vertAlign val="superscript"/>
        <sz val="10"/>
        <rFont val="Century Gothic"/>
        <family val="2"/>
        <charset val="238"/>
      </rPr>
      <t xml:space="preserve">2
</t>
    </r>
  </si>
  <si>
    <r>
      <rPr>
        <b/>
        <sz val="10"/>
        <rFont val="Century Gothic"/>
        <family val="2"/>
        <charset val="238"/>
      </rPr>
      <t>Izvedba temelja stupova - nosača prometnih znakova.</t>
    </r>
    <r>
      <rPr>
        <sz val="10"/>
        <rFont val="Century Gothic"/>
        <family val="2"/>
        <charset val="238"/>
      </rPr>
      <t xml:space="preserve"> Iskop za temelje, izrada betonskih temelja, oblika krnje piramide sa stranama donjeg kvadrata 30 cm i gornjeg 20 cm i dubine min 80 cm, od betona klase C 20/25 s nabavom, ugradnjom i njegom betona te zatrpavanje nakon izrade temelja materijalom iz iskopa s odvozom viška materijala na deponij. U cijenu je uključena nabava materijala, oplata temelja, ugradnja ankera i podložnih pločica za pričvršćivanje stupa.</t>
    </r>
  </si>
  <si>
    <r>
      <t>Obračun se obavlja po m</t>
    </r>
    <r>
      <rPr>
        <sz val="10"/>
        <rFont val="Arial"/>
        <family val="2"/>
        <charset val="238"/>
      </rPr>
      <t>²</t>
    </r>
    <r>
      <rPr>
        <sz val="10"/>
        <rFont val="Century Gothic"/>
        <family val="2"/>
        <charset val="238"/>
      </rPr>
      <t xml:space="preserve"> stvarno uređene površine.</t>
    </r>
  </si>
  <si>
    <t>Obračun po m' trase</t>
  </si>
  <si>
    <r>
      <t>Obračun po m</t>
    </r>
    <r>
      <rPr>
        <vertAlign val="superscript"/>
        <sz val="10"/>
        <rFont val="Century Gothic"/>
        <family val="2"/>
        <charset val="238"/>
      </rPr>
      <t>3</t>
    </r>
    <r>
      <rPr>
        <sz val="10"/>
        <rFont val="Century Gothic"/>
        <family val="2"/>
        <charset val="238"/>
      </rPr>
      <t xml:space="preserve"> ugrađenog sloja</t>
    </r>
    <r>
      <rPr>
        <vertAlign val="superscript"/>
        <sz val="10"/>
        <rFont val="Century Gothic"/>
        <family val="2"/>
        <charset val="238"/>
      </rPr>
      <t xml:space="preserve">
</t>
    </r>
  </si>
  <si>
    <t>Obračun se obavlja po m³ stvarno iskopanog materijala u sraslom stanju</t>
  </si>
  <si>
    <t>OKOMITA PROMETNA SIGNALIZACIJA</t>
  </si>
  <si>
    <t>VODORAVNA PROMETNA SIGNALIZACIJA</t>
  </si>
  <si>
    <t>OKOMITA PROMETNA SIGNALIZACIJA UKUPNO kn</t>
  </si>
  <si>
    <t>VODORAVNA  PROMETNA SIGNALIZACIJA UKUPNO kn</t>
  </si>
  <si>
    <t>Okomita prometna signalizacija</t>
  </si>
  <si>
    <t>Vodoravna prometna signalizacija</t>
  </si>
  <si>
    <t>Obračun je po broju komada</t>
  </si>
  <si>
    <t>U jediničnoj cijeni za asfalte potrebno je obuhvatiti i sav rad potreban za izvedbu upuštenih dionica nogostupa na mjestima kolnih ulaza u parcele i ispusta oborinske odvodnje.</t>
  </si>
  <si>
    <r>
      <t xml:space="preserve">Nabava i postavljanje vertikalne prometne signalizacije i opreme ceste potrebne za privremenu regulaciju. </t>
    </r>
    <r>
      <rPr>
        <sz val="10"/>
        <rFont val="Century Gothic"/>
        <family val="2"/>
        <charset val="238"/>
      </rPr>
      <t>Prema predviđenim i odobrenim rješenjima iz projekta privremene regulacije prometa mora se nabaviti i postaviti sva prometna signalizacija i oprema potrebna za nesmetanu izgradnju prometnice. Znakovi se moraju postaviti na propisanoj udaljenosti od mjesta gradnje, a moraju biti dobro vidljivi danju i noću. U cijenu je uključena i demontaža i uklanjanje  svih elemenata privremene regulacije prometa po završetku radova.</t>
    </r>
  </si>
  <si>
    <t>Izvedba, kontrola kakvoće i obračun oprema Općim tehničkim uvjetima za radove na cestama, IGH 2001. (OTU), 1.i 2. Poglavlje; odredbe  2-10. i 2-10.2.</t>
  </si>
  <si>
    <t>Crta za zaustavljanje, puna, debljine 50 cm, bijela
u skladu sa HRN U.S4.225</t>
  </si>
  <si>
    <t>Izvedba, kontrola kakvoće i obračun oprema Općim tehničkim uvjetima za radove na cestama, IGH 2001. (OTU), 1.i 9. Poglavlje; odredbe  9.-02.2.</t>
  </si>
  <si>
    <t>2.2.</t>
  </si>
  <si>
    <t>2.1.</t>
  </si>
  <si>
    <t>PROMETNA SIGNALIZACIJA</t>
  </si>
  <si>
    <t xml:space="preserve">Betone i mortove treba miješati u klasama, prema propisima HRN za beton, odnosno za mortove kako je to dano u stavci troškovnika. Sav beton u principu potrebno je strojno miješati. Ručno miješanje dozvoljeno je samo za vrlo male količine nekonstruktivnih dijelova na građevini. </t>
  </si>
  <si>
    <t>Vađenje i demontiranje prometnih znakova, reklamnih ploča i ostale prometne opreme,  skidanje i premještanje starih ili izrada novih ulaza,  te po završetku radova ponovna ugradnja postojećih znakova i drugih umjetnih objekata koji se samo privremeno za vrijeme radova moraju demontirati ne obračunavaju se zasebno, nego ih je potrebno obuhvatiti cijenama ostalih stavki, sve prema  prema Općim tehničkim uvjetima za radove na cestama, IGH 2001. (OTU), 1. Poglavlje, odredba 1-03.2.</t>
  </si>
  <si>
    <t xml:space="preserve">Obračun radova za komplet cjelokupnog rješenja </t>
  </si>
  <si>
    <t>PROMETNA  SIGNALIZACIJA</t>
  </si>
  <si>
    <t>Izvedba i kontrola kakvoće prema (HRN EN 13108-1)  i tehničkim svojstvima i zahtjevima za građevne proizvode za proizvodnju asfaltnih mješavina i za asfaltne slojeve kolnika.</t>
  </si>
  <si>
    <t>Izvedba i kontrola kakvoće  prema Općim tehničkim uvjetima za radove na cestama, IGH 2001. (OTU), 1. i 2. Poglavlje, odredba 2-02.</t>
  </si>
  <si>
    <t>Obračun se obavlja po m³ stvarno ugrađenog i zbijenog nasipa</t>
  </si>
  <si>
    <t>Obračun se obavlja po m' stvarno uređene površine.</t>
  </si>
  <si>
    <t>Posebnu pozornost je potrebno posvetiti da ne dođe do oštećenja instalacija.</t>
  </si>
  <si>
    <t>Postojeće  trase VN i NN kabela (HEP)</t>
  </si>
  <si>
    <t>Obračun po kompletu</t>
  </si>
  <si>
    <t xml:space="preserve"> Izvedba, kontrola kakvoće i obračun prema OTU 2-08.2</t>
  </si>
  <si>
    <t xml:space="preserve">Obračun se obavlja po m³ ugrađenog materijala u zbijenom stanju.  </t>
  </si>
  <si>
    <r>
      <rPr>
        <b/>
        <sz val="10"/>
        <rFont val="Century Gothic"/>
        <family val="2"/>
        <charset val="238"/>
      </rPr>
      <t xml:space="preserve">Iskolčenje i održavanje trase. </t>
    </r>
    <r>
      <rPr>
        <sz val="10"/>
        <rFont val="Century Gothic"/>
        <family val="2"/>
        <charset val="238"/>
      </rPr>
      <t>Iskolčenje ceste i svih drugih elemenata prometnih površina predviđenih u Mapi 1. Cijena obuhvaća sva geodetska mjerenja kojima se podaci iz projekta prenose na teren ili s terena u projekte, osiguranje osi iskolčene trase, postavljanje profila na terenu prema projektiranim poprečnim profilima ceste. Iskolčenje svih objekata na osnovi podataka iz projekta, neprestano održavanje i kontrola iskolčenja osi, trase i objekata za cijelo vrijeme građenja.</t>
    </r>
  </si>
  <si>
    <r>
      <rPr>
        <b/>
        <sz val="10"/>
        <rFont val="Century Gothic"/>
        <family val="2"/>
        <charset val="238"/>
      </rPr>
      <t>Lociranje i označavanje, svih trasa postojećih podzemnih instalacija</t>
    </r>
    <r>
      <rPr>
        <sz val="10"/>
        <rFont val="Century Gothic"/>
        <family val="2"/>
        <charset val="238"/>
      </rPr>
      <t xml:space="preserve"> (za potrebe izvođenja radova). Radovima obuhvatiti sve postojeće instalacije u obuhvatu predmetnog zahvata,  a prema situaciji i podacima odgovornih osoba i službi u čijoj su nadležnosti postojeće instalacije: vodovod, vodovi električne energije i javna rasvjeta. </t>
    </r>
    <r>
      <rPr>
        <b/>
        <sz val="10"/>
        <rFont val="Century Gothic"/>
        <family val="2"/>
        <charset val="238"/>
      </rPr>
      <t>U cijenu uključeno upućivanje službenog poziva nadležnim službama, te sami radovi lociranja i označavanja uz prisustvo istih.</t>
    </r>
  </si>
  <si>
    <t>3.1.</t>
  </si>
  <si>
    <t>7.</t>
  </si>
  <si>
    <r>
      <rPr>
        <b/>
        <sz val="10"/>
        <rFont val="Century Gothic"/>
        <family val="2"/>
        <charset val="238"/>
      </rPr>
      <t>Strojna izrada nosivog sloja od zrnatog kamenog materijala ispod kolničke konstrukcije</t>
    </r>
    <r>
      <rPr>
        <b/>
        <sz val="10"/>
        <color rgb="FFFF0000"/>
        <rFont val="Century Gothic"/>
        <family val="2"/>
        <charset val="238"/>
      </rPr>
      <t xml:space="preserve"> </t>
    </r>
    <r>
      <rPr>
        <b/>
        <sz val="10"/>
        <rFont val="Century Gothic"/>
        <family val="2"/>
        <charset val="238"/>
      </rPr>
      <t>debljine sloja 30,0 cm,</t>
    </r>
    <r>
      <rPr>
        <sz val="10"/>
        <color rgb="FF0070C0"/>
        <rFont val="Century Gothic"/>
        <family val="2"/>
        <charset val="238"/>
      </rPr>
      <t xml:space="preserve"> </t>
    </r>
    <r>
      <rPr>
        <sz val="10"/>
        <rFont val="Century Gothic"/>
        <family val="2"/>
        <charset val="238"/>
      </rPr>
      <t>najvećeg zrna 63 mm, bez veziva.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Zahtjev kvalitete koji se traži za završni nosivi sloj od mehanički zbijenog zrnatog kamenog materijala da je modul stišljivosti Ms = 100 MN/m², stupanj zbijenosti Sz=100%.</t>
    </r>
    <r>
      <rPr>
        <b/>
        <sz val="10"/>
        <color rgb="FF0070C0"/>
        <rFont val="Century Gothic"/>
        <family val="2"/>
        <charset val="238"/>
      </rPr>
      <t xml:space="preserve"> </t>
    </r>
    <r>
      <rPr>
        <sz val="10"/>
        <rFont val="Century Gothic"/>
        <family val="2"/>
        <charset val="238"/>
      </rPr>
      <t>U cijenu je uključen sav rad, materijal i prijevozi, potrebni za potpuno dovršenje uređenog i zbijenog sloja.</t>
    </r>
  </si>
  <si>
    <t>Jed.
Mjera</t>
  </si>
  <si>
    <t>REKAPITULACIJA</t>
  </si>
  <si>
    <t>Natpis STOP,  visine 2,0 m</t>
  </si>
  <si>
    <r>
      <t>Obračun je po m</t>
    </r>
    <r>
      <rPr>
        <sz val="10"/>
        <rFont val="Calibri"/>
        <family val="2"/>
        <charset val="238"/>
      </rPr>
      <t>²</t>
    </r>
    <r>
      <rPr>
        <sz val="10"/>
        <rFont val="Century Gothic"/>
        <family val="2"/>
        <charset val="238"/>
      </rPr>
      <t xml:space="preserve"> očišćene zarasle površine.</t>
    </r>
  </si>
  <si>
    <t>4.1.</t>
  </si>
  <si>
    <r>
      <rPr>
        <b/>
        <sz val="10"/>
        <rFont val="Century Gothic"/>
        <family val="2"/>
        <charset val="238"/>
      </rPr>
      <t>Nabava, doprema i ugradnja geotekstila vlačne</t>
    </r>
    <r>
      <rPr>
        <sz val="10"/>
        <rFont val="Century Gothic"/>
        <family val="2"/>
        <charset val="238"/>
      </rPr>
      <t xml:space="preserve"> čvrstoće min. 15kN/m', ili min. 250 g/m2,  osobina prema tablici 2-08.4-2 OTU-a za tip tla U1, za izvedbu ojačanja nožice nasipa. Stavka obuhvaća sve radove na nabavi, dopremi i ugradnji svog potrebnog materijala s potrebnim preklopom.</t>
    </r>
  </si>
  <si>
    <r>
      <t>Obračun po m</t>
    </r>
    <r>
      <rPr>
        <sz val="10"/>
        <rFont val="Calibri"/>
        <family val="2"/>
        <charset val="238"/>
      </rPr>
      <t>²</t>
    </r>
    <r>
      <rPr>
        <sz val="10"/>
        <rFont val="Century Gothic"/>
        <family val="2"/>
        <charset val="238"/>
      </rPr>
      <t xml:space="preserve"> ugrađenog geotekstila.</t>
    </r>
  </si>
  <si>
    <t>Silvio Panović dipl.ing.građ.</t>
  </si>
  <si>
    <t>Izvedba, kontrola kakvoće i obračun prema Općim tehničkim uvjetima za radove na cestama, IGH 2001. (OTU), 1. Poglavlje, odredba 1-03.1.</t>
  </si>
  <si>
    <t>Uklanjanje grmlja, šiblja i drveća do Ø 10 cm.  Ovaj rad obuhvaća uklanjanje grmlja, šiblja i drveća s odsijecanjem grana na dužine pogodne za prijevoz, čišćenje i uklanjanje sveg nepotrebnog materijala zaostalog nakon izvedenih radova, prijevoz na odlagalište te uključivo uređenje istog. Obračun je po m2 očišćene zarasle površine.</t>
  </si>
  <si>
    <t>3.2.</t>
  </si>
  <si>
    <t>3.3.</t>
  </si>
  <si>
    <t>Postojeće trase vodovoda</t>
  </si>
  <si>
    <t>Postojeće trase EKI</t>
  </si>
  <si>
    <t>Postojeće  trase vodovoda</t>
  </si>
  <si>
    <t>Postojeće  trase EKI</t>
  </si>
  <si>
    <t>4.2.</t>
  </si>
  <si>
    <t>4.3.</t>
  </si>
  <si>
    <r>
      <t>Izrada projekta privremene regulacije prometa</t>
    </r>
    <r>
      <rPr>
        <sz val="10"/>
        <rFont val="Century Gothic"/>
        <family val="2"/>
        <charset val="238"/>
      </rPr>
      <t xml:space="preserve"> za nesmetano odvijanje prometa potrebno je prije početka radova izraditi projekt privremene regulacije prometa, kako bi se osiguralo nesmetano odvijanje prometa tijekom izvođenja svih radova u svezi izgradnje nove prometnice. Na taj je projekt potrebno ishoditi suglasnost nadležnih institucija. Elaborat sadrži situacijske nacrte privremene regulacije prometa, predmjer znakova, način postavljanja znakova, koji moraju biti izrađeni u skladu s </t>
    </r>
    <r>
      <rPr>
        <i/>
        <sz val="10"/>
        <rFont val="Century Gothic"/>
        <family val="2"/>
        <charset val="238"/>
      </rPr>
      <t xml:space="preserve">"Zakonom o sigurnosti prometa na cestama" N.N.br.: 67/08, 48/10, 74/11, 80/13, 158/13 i "Pravilnikom o prometnim znakovima, opremi i signalizaciji na cestama" N.N.br.: 92/19. </t>
    </r>
  </si>
  <si>
    <r>
      <rPr>
        <b/>
        <sz val="10"/>
        <color theme="1"/>
        <rFont val="Century Gothic"/>
        <family val="2"/>
        <charset val="238"/>
      </rPr>
      <t>Strojni površinski iskop</t>
    </r>
    <r>
      <rPr>
        <sz val="10"/>
        <color theme="1"/>
        <rFont val="Century Gothic"/>
        <family val="2"/>
        <charset val="238"/>
      </rPr>
      <t xml:space="preserve"> uključujući i humusa s prebacivanjem na stalno odlagalište, na udaljenost do 15 km. U debljini prema projektu, ili iznimno stvarne debljine prema uputama nadzornog inženjera. Rad se mjeri u kubičnim metrima stvarno iskopanog površinskog sloja uključujući i humusa, mjereno u sraslom stanju, a jedinična cijena uključuje  iskop, prebacivanje u odlagalište s razastiranjem i planiranjem. Iskop s prebacivanjem (guranjem ili utovarom i prijevozom), razastiranjem i planiranjem iskopanog materijala na privremenom ili stalnom odlagalištu. Izvedba, kontrola kakvoće i obračun prema OTU 2-01.</t>
    </r>
  </si>
  <si>
    <t>Izvedba, kontrola kakvoće i obračun oprema Općim tehničkim uvjetima za radove na cestama, IGH 2001. (OTU), 1.i 2. Poglavlje; odredbe  odredbe  2-08.1</t>
  </si>
  <si>
    <r>
      <rPr>
        <b/>
        <sz val="10"/>
        <rFont val="Century Gothic"/>
        <family val="2"/>
        <charset val="238"/>
      </rPr>
      <t xml:space="preserve">Uređenje temeljnog tla mehaničkim zbijanjem. </t>
    </r>
    <r>
      <rPr>
        <sz val="10"/>
        <rFont val="Century Gothic"/>
        <family val="2"/>
        <charset val="238"/>
      </rPr>
      <t>Kriterij za ocjenu kvalitete su: Sz =100%, Ms = 25 MN/m2. U cijenu je uključeno prethodno čišćenje te planiranje i rad potreban za postizanje optimalne vlažnosti, vlaženjem ili rahljenjem i sušenjem. Kod stjenovitih tala u sujeku u cijenu je uključeno izravnanje slojem usitnjenog kamenog materijala debljine do 30 cm sa zbijanjem.</t>
    </r>
  </si>
  <si>
    <r>
      <rPr>
        <b/>
        <sz val="10"/>
        <rFont val="Century Gothic"/>
        <family val="2"/>
        <charset val="238"/>
      </rPr>
      <t>Izrada nasipa</t>
    </r>
    <r>
      <rPr>
        <sz val="10"/>
        <rFont val="Century Gothic"/>
        <family val="2"/>
        <charset val="238"/>
      </rPr>
      <t xml:space="preserve"> (uključuje nabavu materijala) od kamenih materijala, Sz≥100 %, Ms≥40 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2-09.</t>
    </r>
  </si>
  <si>
    <r>
      <rPr>
        <b/>
        <sz val="10"/>
        <rFont val="Century Gothic"/>
        <family val="2"/>
        <charset val="238"/>
      </rPr>
      <t>Planiranje i valjanje posteljice od miješanih materijala</t>
    </r>
    <r>
      <rPr>
        <sz val="10"/>
        <rFont val="Century Gothic"/>
        <family val="2"/>
        <charset val="238"/>
      </rPr>
      <t xml:space="preserve">. Strojna izrada posteljice ujednačene nosivosti, s grubim i finim planiranjem i zbijanjem do tražene zbijenosti uz potrebno vlaženje ili sušenje. Neravnine zasjeći grejderom ili ručno, a udubine popuniti materijalom iz iskopa. Posteljica nakon valjanja treba imati projektom predviđene poprečne i uzdužne padove na točnost +/- 2 cm. Kriterij za ocjenu kvalitete posteljice od miješanih materijala su ovi: Sz = 100 %, Ms = 40 MN/m2. U cijenu uključen sav rad, materijal, te prijevozi potrebni za potpuno dovršenje uređene i zbijene posteljice.
</t>
    </r>
  </si>
  <si>
    <r>
      <rPr>
        <b/>
        <sz val="10"/>
        <rFont val="Century Gothic"/>
        <family val="2"/>
        <charset val="238"/>
      </rPr>
      <t>Strojna izrada bitumeniziranog nosivog sloja kolničke konstrukcije kolnik od AC 22 base, BIT 50/70 AG6M2</t>
    </r>
    <r>
      <rPr>
        <sz val="10"/>
        <rFont val="Century Gothic"/>
        <family val="2"/>
        <charset val="238"/>
      </rPr>
      <t xml:space="preserve"> proizvedenog i ugrađenog po vrućem postupku, vrste bitumena i mješavine prema potvrđenom radnom sastavu,  debljine sloja </t>
    </r>
    <r>
      <rPr>
        <b/>
        <sz val="10"/>
        <rFont val="Century Gothic"/>
        <family val="2"/>
        <charset val="238"/>
      </rPr>
      <t>6,0 cm.</t>
    </r>
    <r>
      <rPr>
        <sz val="10"/>
        <rFont val="Century Gothic"/>
        <family val="2"/>
        <charset val="238"/>
      </rPr>
      <t xml:space="preserve">  U cijenu je uključena nabava prethodno strojno  proizvedene mješavine od kamenog brašna, kamenog materijala i bitumena kao veziva, nazivne veličine najvećeg zrna, vrste kamenog materijala i granulometrijskog sastava prema odredbama u projektu i  u skladu sa OTU, te utovar, prijevoz i strojna ugradnja (razastiranje i zbijanje). </t>
    </r>
  </si>
  <si>
    <t>C</t>
  </si>
  <si>
    <t>SAŽETAK C</t>
  </si>
  <si>
    <t>Obračun je po broju komada (duljine stranice  90 cm)</t>
  </si>
  <si>
    <t>Obračun je po broju komada (promjera 60 cm )</t>
  </si>
  <si>
    <t xml:space="preserve">Obračun je po komadu ugrađene ploče. </t>
  </si>
  <si>
    <r>
      <rPr>
        <b/>
        <sz val="10"/>
        <rFont val="Century Gothic"/>
        <family val="2"/>
        <charset val="238"/>
      </rPr>
      <t>Izvedba temelja stupova - nosača prometnih znakova.</t>
    </r>
    <r>
      <rPr>
        <sz val="10"/>
        <rFont val="Century Gothic"/>
        <family val="2"/>
        <charset val="238"/>
      </rPr>
      <t xml:space="preserve"> Iskop za temelje, izrada betonskih temelja, 50x50x120 cm, od betona klase C 20/25 s nabavom, ugradnjom i njegom betona te zatrpavanje nakon izrade temelja materijalom iz iskopa s odvozom viška materijala na deponij. U cijenu je uključena nabava materijala, oplata temelja, ugradnja ankera i podložnih pločica za pričvršćivanje stupa.</t>
    </r>
  </si>
  <si>
    <r>
      <t xml:space="preserve">Obračun po komadu </t>
    </r>
    <r>
      <rPr>
        <vertAlign val="superscript"/>
        <sz val="10"/>
        <rFont val="Century Gothic"/>
        <family val="2"/>
        <charset val="238"/>
      </rPr>
      <t xml:space="preserve"> </t>
    </r>
    <r>
      <rPr>
        <sz val="10"/>
        <rFont val="Century Gothic"/>
        <family val="2"/>
        <charset val="238"/>
      </rPr>
      <t xml:space="preserve">ugrađenog temelja </t>
    </r>
  </si>
  <si>
    <t>Isprekidana crta razdjelna  jednostruka razdjelna debljine 12 cm (puno 1,0 m prazno ,10 m), bijela</t>
  </si>
  <si>
    <t>OBORINSKA ODVODNJA</t>
  </si>
  <si>
    <t>I.</t>
  </si>
  <si>
    <t>Dim.</t>
  </si>
  <si>
    <t xml:space="preserve"> </t>
  </si>
  <si>
    <t>Obračun po m' iskolčene trase.</t>
  </si>
  <si>
    <t>Gravitacijski kolektori</t>
  </si>
  <si>
    <t>Obračun po m' obostrane ograde</t>
  </si>
  <si>
    <t xml:space="preserve">PRIPREMNI RADOVI UKUPNO </t>
  </si>
  <si>
    <t>II.</t>
  </si>
  <si>
    <t>Iskop rova za kolektor.</t>
  </si>
  <si>
    <t xml:space="preserve">Predviđen je strojni iskop materijala u tlu kategorije A - C. </t>
  </si>
  <si>
    <t>Kod iskopa mora se paziti na pravilno odsjecanje stranica i dna rova. Iskopani materijal odlaže se na jednu stranu rova najmanje 1,0 m (odnosno 2 m za iskope kontrolnih okana i slivnika) da bi se omogućilo nesmetano raznošenje cijevi duž rova i spuštanje u rov.</t>
  </si>
  <si>
    <t xml:space="preserve">U jediničnu cijenu uračunato je uklanjanje obrušenog materijala u rovu (u bilo kojoj fazi radova, odnosno radi vremenskih nepogoda). </t>
  </si>
  <si>
    <t xml:space="preserve">Obračun količina se vrši po stvarno izvedenom iskopu, ali do dimenzija predviđenih u projektu odnosno odluci nadzornog inženjera. Strane rova moraju biti ravne, a rubovi oštri. </t>
  </si>
  <si>
    <r>
      <t>Obračun po m</t>
    </r>
    <r>
      <rPr>
        <vertAlign val="superscript"/>
        <sz val="10"/>
        <rFont val="Century Gothic"/>
        <family val="2"/>
        <charset val="238"/>
      </rPr>
      <t>3</t>
    </r>
    <r>
      <rPr>
        <sz val="10"/>
        <rFont val="Century Gothic"/>
        <family val="2"/>
        <charset val="238"/>
      </rPr>
      <t xml:space="preserve"> iskopanog materijala.</t>
    </r>
  </si>
  <si>
    <t xml:space="preserve"> - Gravitacijski cjevovod</t>
  </si>
  <si>
    <r>
      <t>m</t>
    </r>
    <r>
      <rPr>
        <i/>
        <vertAlign val="superscript"/>
        <sz val="10"/>
        <rFont val="Century Gothic"/>
        <family val="2"/>
        <charset val="238"/>
      </rPr>
      <t>3</t>
    </r>
  </si>
  <si>
    <t>Ručni iskop. 5 % ukupnog iskopa.</t>
  </si>
  <si>
    <t xml:space="preserve">Razupiranje rova podrazumijeva sav potreban rad i materijal (razupore ili vodilice, grede, ploče za ispunu stranica ili neki drugi primjeren način razupiranja ili zaštite rova, npr. "krinks" oplata) potreban za učvršćeni iskop rova. Način razupiranja-zaštite rova mora omogućiti siguran rad i ne stvarati prepreke radnicima za vrijeme izvođenja radova u rovu te uz maksimalno osiguranje radi spriječavanja oštećenja okolnih građevina, prometnih površina (asfalta i sl.) i tla u kojem se izvodi iskop. Razupiranje rova je predviđeno po cijeloj dubini i dužini rova kao zaštita od urušavanja. </t>
  </si>
  <si>
    <r>
      <t>Obračun po m</t>
    </r>
    <r>
      <rPr>
        <vertAlign val="superscript"/>
        <sz val="10"/>
        <rFont val="Century Gothic"/>
        <family val="2"/>
        <charset val="238"/>
      </rPr>
      <t>2</t>
    </r>
    <r>
      <rPr>
        <sz val="10"/>
        <rFont val="Century Gothic"/>
        <family val="2"/>
        <charset val="238"/>
      </rPr>
      <t xml:space="preserve"> razuprtog rova.</t>
    </r>
  </si>
  <si>
    <r>
      <t>m</t>
    </r>
    <r>
      <rPr>
        <i/>
        <vertAlign val="superscript"/>
        <sz val="10"/>
        <rFont val="Century Gothic"/>
        <family val="2"/>
        <charset val="238"/>
      </rPr>
      <t>2</t>
    </r>
  </si>
  <si>
    <t>Izbacivanje vode iz rova muljnom crpkom, usljed oborina ili prodiranja morske vode. U cijenu sata rada crpke uključena je i cijena rada ekipe, te sve potrebne radnje u svezi s precrpljivanjem. 
Stvarne količine crpljenja prema upisu u građevinski dnevnik ovjerava nadzorni inženjer.</t>
  </si>
  <si>
    <t>Obračun po satu rada crpkom kapaciteta 5-10l/s</t>
  </si>
  <si>
    <t>sati</t>
  </si>
  <si>
    <t>Planiranje dna rova cjevovoda prema projektiranoj širini i uzdužnom padu dna rova. Dno rova mora biti isplanirano na točnost +/- 2 cm i mora tvrdo. Stavkom je predviđeno otesavanje, planiranje i djelomično nabijanje dna rova s izbacivanjem suvišnog materijala iz rova na udaljenost min 1,0 m od ruba rova. 
Zbijanje dna rova u prometnim površinama strojnim nabijačem, do zbijenosti Ms &gt; 80 MN/m2.</t>
  </si>
  <si>
    <r>
      <t>Obračun po m</t>
    </r>
    <r>
      <rPr>
        <vertAlign val="superscript"/>
        <sz val="10"/>
        <rFont val="Century Gothic"/>
        <family val="2"/>
        <charset val="238"/>
      </rPr>
      <t>2</t>
    </r>
    <r>
      <rPr>
        <sz val="10"/>
        <rFont val="Century Gothic"/>
        <family val="2"/>
        <charset val="238"/>
      </rPr>
      <t xml:space="preserve"> isplanirane površine.</t>
    </r>
  </si>
  <si>
    <t>Gravitacijski kolektor</t>
  </si>
  <si>
    <r>
      <t>Obračun po m</t>
    </r>
    <r>
      <rPr>
        <vertAlign val="superscript"/>
        <sz val="10"/>
        <rFont val="Century Gothic"/>
        <family val="2"/>
        <charset val="238"/>
      </rPr>
      <t>3</t>
    </r>
    <r>
      <rPr>
        <sz val="10"/>
        <rFont val="Century Gothic"/>
        <family val="2"/>
        <charset val="238"/>
      </rPr>
      <t xml:space="preserve"> ugrađenog materijala.</t>
    </r>
  </si>
  <si>
    <r>
      <t>Obračun po m</t>
    </r>
    <r>
      <rPr>
        <vertAlign val="superscript"/>
        <sz val="10"/>
        <rFont val="Century Gothic"/>
        <family val="2"/>
        <charset val="238"/>
      </rPr>
      <t>3</t>
    </r>
    <r>
      <rPr>
        <sz val="10"/>
        <rFont val="Century Gothic"/>
        <family val="2"/>
        <charset val="238"/>
      </rPr>
      <t xml:space="preserve"> idealnog profila izvedenog nasipa.</t>
    </r>
  </si>
  <si>
    <t>9.</t>
  </si>
  <si>
    <t>10.</t>
  </si>
  <si>
    <t>11.</t>
  </si>
  <si>
    <t>Odvoz viška materijala nakon zatrpavanja rova, na stalnu deponiju na udaljenost &gt; 10 km te deponiranje materijala iskopa. Materijal odvesti na deponiju koju odredi nadzorni inženjer u dogovoru s investitorom i nadležnom općinskom službom. U jediničnu cijenu uračunat utovar, prijevoz do mjesta deponije te istovar i grubo planiranje na deponiji. Rastresitost procjenjena je na 20%.</t>
  </si>
  <si>
    <r>
      <t>Obračun po m</t>
    </r>
    <r>
      <rPr>
        <vertAlign val="superscript"/>
        <sz val="10"/>
        <rFont val="Century Gothic"/>
        <family val="2"/>
        <charset val="238"/>
      </rPr>
      <t>3</t>
    </r>
    <r>
      <rPr>
        <sz val="10"/>
        <rFont val="Century Gothic"/>
        <family val="2"/>
        <charset val="238"/>
      </rPr>
      <t xml:space="preserve"> sraslog materijala.</t>
    </r>
  </si>
  <si>
    <t>12.</t>
  </si>
  <si>
    <t>Ispitivanje tražene zbijenosti rova kružnom pločom promjera 300 mm na svakih 250 m' rova i kod svakog kontrolnog okna.</t>
  </si>
  <si>
    <t>Obračun po komadu izvršenog ispitivanja</t>
  </si>
  <si>
    <t xml:space="preserve">ZEMLJANI RADOVI UKUPNO </t>
  </si>
  <si>
    <t>IV.</t>
  </si>
  <si>
    <t xml:space="preserve">BETONSKI I ARMIRANO-BETONSKI RADOVI </t>
  </si>
  <si>
    <t xml:space="preserve">   Dim.</t>
  </si>
  <si>
    <t xml:space="preserve">  Kol.</t>
  </si>
  <si>
    <t>Jedin. Cijena</t>
  </si>
  <si>
    <t>Ukupna    cijena</t>
  </si>
  <si>
    <t>Obračun po m3 ugrađenog betona.</t>
  </si>
  <si>
    <t>Obračun po komadu dobavljene i ugrađene rasteretne ploče i AB prstena.</t>
  </si>
  <si>
    <t xml:space="preserve">BETONSKI I ARM.-BETONSKI RADOVI UKUPNO  </t>
  </si>
  <si>
    <t>V.</t>
  </si>
  <si>
    <t>MONTERSKI RADOVI</t>
  </si>
  <si>
    <t xml:space="preserve"> - DN 250 mm (+2%)</t>
  </si>
  <si>
    <t xml:space="preserve"> - DN 160 mm (+2%)</t>
  </si>
  <si>
    <r>
      <t xml:space="preserve">Okna mogu biti jednodijelna ili sastavljena od više dijelova, industrijski proizvedena. Baza okna ima </t>
    </r>
    <r>
      <rPr>
        <b/>
        <sz val="10"/>
        <rFont val="Century Gothic"/>
        <family val="2"/>
        <charset val="238"/>
      </rPr>
      <t>dvostruko dno</t>
    </r>
    <r>
      <rPr>
        <sz val="10"/>
        <rFont val="Century Gothic"/>
        <family val="2"/>
        <charset val="238"/>
      </rPr>
      <t>, odnosno mora imati u potpunosti ravno dno iznad kojeg se nalazi monolitni hidraulički profil (kineta) te gazište s integriranim priključcima za cijevi prema nacrtima.</t>
    </r>
  </si>
  <si>
    <t>U cijenu uračunati sav potreban materijal za izradu priključaka s obzirom na tip okna i odabranu tehnologiju spajanja cjevovoda s oknima.
Obračun po komadu</t>
  </si>
  <si>
    <t>Obračun po m' ugrađene cijevi</t>
  </si>
  <si>
    <t>MONTERSKI RADOVI UKUPNO</t>
  </si>
  <si>
    <t>VI.</t>
  </si>
  <si>
    <t>ZIDARSKI I POMOĆNI RADOVI TE NABAVE</t>
  </si>
  <si>
    <t>Jedin. cijena</t>
  </si>
  <si>
    <t>Ukupna   cijena</t>
  </si>
  <si>
    <t xml:space="preserve">Obračun po komadu ugrađenog poklopca. </t>
  </si>
  <si>
    <r>
      <t xml:space="preserve">Nabava, doprema i ugradnja "spojnih komada" -  uloška s brtvenim prstenom za priključenje cijevi od tvrde plastike na okno.
U cijenu je uključena dobava i ugradnja uloška, te sav rad i materijal potreban za ugradnju istog.
</t>
    </r>
    <r>
      <rPr>
        <b/>
        <sz val="10"/>
        <rFont val="Century Gothic"/>
        <family val="2"/>
        <charset val="238"/>
      </rPr>
      <t>(Napomena: Stavka je vezana na cestovne slivnike)</t>
    </r>
  </si>
  <si>
    <t>Obračun po komadu</t>
  </si>
  <si>
    <t>DN 160 mm</t>
  </si>
  <si>
    <t xml:space="preserve">Nabava, doprema i ugradnja ljeveno željeznih kanalskih rešetki za slivnike dimenzija 400 x 400 mm, za opterećenje D400. Rešetka mora imati dokaze o potrebnoj kvaliteti, a njihovu primjenu odobrava nadzorni inženjer. Reške oko rešetki se zalijevaju cementnim mortom 1:2, što je uključeno u cijenu ugradnje istih.
</t>
  </si>
  <si>
    <t xml:space="preserve">ZIDARSKI I POMOĆNI RADOVI TE NABAVE UKUPNO </t>
  </si>
  <si>
    <t>VII.</t>
  </si>
  <si>
    <r>
      <t>Obračun po m</t>
    </r>
    <r>
      <rPr>
        <vertAlign val="superscript"/>
        <sz val="10"/>
        <rFont val="Century Gothic"/>
        <family val="2"/>
        <charset val="238"/>
      </rPr>
      <t>3</t>
    </r>
  </si>
  <si>
    <t>* Obračun po satu rada crpkom kapaciteta 5-10 l/s.</t>
  </si>
  <si>
    <t>Obračun po m' izvedene zaštitne ograde.</t>
  </si>
  <si>
    <r>
      <t>Obračun po m</t>
    </r>
    <r>
      <rPr>
        <vertAlign val="superscript"/>
        <sz val="10"/>
        <rFont val="Century Gothic"/>
        <family val="2"/>
        <charset val="238"/>
      </rPr>
      <t>2</t>
    </r>
    <r>
      <rPr>
        <sz val="10"/>
        <rFont val="Century Gothic"/>
        <family val="2"/>
        <charset val="238"/>
      </rPr>
      <t xml:space="preserve"> isplanirane površine</t>
    </r>
  </si>
  <si>
    <t>kg</t>
  </si>
  <si>
    <r>
      <t xml:space="preserve">Odvoz viška materijala nakon </t>
    </r>
    <r>
      <rPr>
        <sz val="10"/>
        <rFont val="Century Gothic"/>
        <family val="2"/>
        <charset val="238"/>
      </rPr>
      <t>zatrpavanja građevinske jame, na stalnu deponiju na udaljenost do 10 km te deponiranje materijala iskopa. Materijal odvesti na deponiju koju odredi nadzorni inženjer u dogovoru s investitorom i nadležnom općinskom službom. U jediničnu cijenu uračunat utovar, prijevoz do mjesta deponije te istovar i grubo planiranje na deponiji. Rastresitost procjenjena je na 20%.</t>
    </r>
  </si>
  <si>
    <t>UPOJNI BUNAR</t>
  </si>
  <si>
    <r>
      <rPr>
        <b/>
        <sz val="10"/>
        <rFont val="Century Gothic"/>
        <family val="2"/>
        <charset val="238"/>
      </rPr>
      <t>Iskop građevinske jame</t>
    </r>
    <r>
      <rPr>
        <sz val="10"/>
        <rFont val="Century Gothic"/>
        <family val="2"/>
        <charset val="238"/>
      </rPr>
      <t xml:space="preserve"> za izvedbu upojnog bunara u tlu A - C kategorije unutar klizne oplate za razupiranje bočnih strana građevinske jame, sa odlaganjem iskopanog materijala min. 2,0 m od ruba građevinske jame.
Obračun po m³ stvarno izvršenog iskopa u sraslom stanju, sve u skladu prema DIN-4124.  
</t>
    </r>
    <r>
      <rPr>
        <b/>
        <i/>
        <sz val="10"/>
        <rFont val="Century Gothic"/>
        <family val="2"/>
        <charset val="238"/>
      </rPr>
      <t xml:space="preserve">Iskop se mora vršiti sve do propusnog tla.
</t>
    </r>
    <r>
      <rPr>
        <sz val="10"/>
        <rFont val="Century Gothic"/>
        <family val="2"/>
        <charset val="238"/>
      </rPr>
      <t xml:space="preserve">
</t>
    </r>
  </si>
  <si>
    <r>
      <t>Obračun po m</t>
    </r>
    <r>
      <rPr>
        <vertAlign val="superscript"/>
        <sz val="10"/>
        <rFont val="Century Gothic"/>
        <family val="2"/>
        <charset val="238"/>
      </rPr>
      <t>3</t>
    </r>
    <r>
      <rPr>
        <sz val="10"/>
        <rFont val="Century Gothic"/>
        <family val="2"/>
        <charset val="238"/>
      </rPr>
      <t>.</t>
    </r>
  </si>
  <si>
    <r>
      <rPr>
        <b/>
        <sz val="10"/>
        <rFont val="Century Gothic"/>
        <family val="2"/>
        <charset val="238"/>
      </rPr>
      <t xml:space="preserve">Razupiranje građevne jame </t>
    </r>
    <r>
      <rPr>
        <sz val="10"/>
        <rFont val="Century Gothic"/>
        <family val="2"/>
        <charset val="238"/>
      </rPr>
      <t>podrazumijeva sav potreban rad i materijal (razupore ili vodilice, grede, ploče za ispunu stranica ili neki drugi primjeren način razupiranja ili zaštite građevinske jame, npr. krinks oplata) potreban za učvršćeni iskop građ. jame, ovisno o lokalnim geomehaničkim uvjetima. Način razupiranja-zaštite građevinske jame mora omogućiti siguran rad i ne stvarati prepreke radnicima za vrijeme izvođenja radova u građevinskoj jami. Razupiranje građevinske jame je predviđeno po cijeloj dubini građevinske jame kao zaštita od urušavanja.</t>
    </r>
    <r>
      <rPr>
        <i/>
        <sz val="10"/>
        <rFont val="Century Gothic"/>
        <family val="2"/>
        <charset val="238"/>
      </rPr>
      <t xml:space="preserve">
</t>
    </r>
    <r>
      <rPr>
        <sz val="10"/>
        <rFont val="Century Gothic"/>
        <family val="2"/>
        <charset val="238"/>
      </rPr>
      <t xml:space="preserve">
</t>
    </r>
  </si>
  <si>
    <r>
      <t>Obračun po m</t>
    </r>
    <r>
      <rPr>
        <vertAlign val="superscript"/>
        <sz val="10"/>
        <rFont val="Century Gothic"/>
        <family val="2"/>
        <charset val="238"/>
      </rPr>
      <t>2.</t>
    </r>
  </si>
  <si>
    <t>Crpljenje podzemne vode i/ili oborinske vode iz građevinske jame za vrijeme iskopa, izvedbe upojnog bunara, ispitivanja na nepropusnost. Podrazumijeva se sav potreban rad materijal i oprema za crpljenje podzemne vode, s ciljem osiguranja suhe građevne jame. Za pojedina kritična mjesta dubokih iskopa, predviđa se iskop upojnih bunara za sniženje razine podzemnih voda sa cjevovodom za transport podzemnih voda.
Stvarne količine crpljenja prema upisu u građevinski dnevnik ovjerava nadzorni inženjer.</t>
  </si>
  <si>
    <r>
      <t xml:space="preserve">Izrada, postavljanje i skidanje dvostrane oplate </t>
    </r>
    <r>
      <rPr>
        <b/>
        <sz val="10"/>
        <rFont val="Century Gothic"/>
        <family val="2"/>
        <charset val="238"/>
      </rPr>
      <t>upojnog bunara.</t>
    </r>
    <r>
      <rPr>
        <sz val="10"/>
        <rFont val="Century Gothic"/>
        <family val="2"/>
        <charset val="238"/>
      </rPr>
      <t xml:space="preserve"> Uključivo svi prijenosi materijala i skidanje oplate.</t>
    </r>
  </si>
  <si>
    <r>
      <rPr>
        <b/>
        <sz val="10"/>
        <rFont val="Century Gothic"/>
        <family val="2"/>
        <charset val="238"/>
      </rPr>
      <t>Uređenje dna građevinske jame.</t>
    </r>
    <r>
      <rPr>
        <sz val="10"/>
        <rFont val="Century Gothic"/>
        <family val="2"/>
        <charset val="238"/>
      </rPr>
      <t xml:space="preserve">
Stavkom je predviđeno, otesavanje, planiranje i djelomično nabijanje dna jame na određene kote prema nacrtu, s izbacivanjem suvišnog materijala iz jame.
Radove izvesti s točnošću ± 2 cm, u materijalu B kategorije.
</t>
    </r>
  </si>
  <si>
    <t>BETON</t>
  </si>
  <si>
    <t>ARMATURA</t>
  </si>
  <si>
    <t>Dobava, transport i nasipavanje  upojnog bunara lomljenim kamenom granulacije &gt;32 mm, uz ručno nabijanje zasutog materijala.</t>
  </si>
  <si>
    <t>Nabava, doprema i ugradnja tipskih ljeveno željeznih stupaljki S-2.
U cijenu je uključena dobava i ugradnja, te sav rad i materijal.</t>
  </si>
  <si>
    <r>
      <t xml:space="preserve">Zatrpavanje građevinske jame </t>
    </r>
    <r>
      <rPr>
        <sz val="10"/>
        <rFont val="Century Gothic"/>
        <family val="2"/>
        <charset val="238"/>
      </rPr>
      <t xml:space="preserve"> nakon izvedbe upojnog bunara zamjenskim materijalom (nevezani kameni materijal zrnatosti 0-32 mm). Izvedba, kontrola kakvoće i obračun prema OTU 5. Poglavlje; odredbe 5-01; 5-01.1 do 5-01.4. </t>
    </r>
  </si>
  <si>
    <t xml:space="preserve">UPOJNI BUNAR  UKUPNO </t>
  </si>
  <si>
    <t>ZAVRŠNI RADOVI</t>
  </si>
  <si>
    <t>Stavka uključuje nabavu i dopremu potrebne količine vode za punjenje i ispitivanje.</t>
  </si>
  <si>
    <t xml:space="preserve">Obračun po m'.                        </t>
  </si>
  <si>
    <t xml:space="preserve">U cijenu je uračunata voda za ispitivanje neispravnosti. </t>
  </si>
  <si>
    <t xml:space="preserve">Obračun po m' ispitanog cjevovoda.                      </t>
  </si>
  <si>
    <t xml:space="preserve"> - Gravitacijski kolektori</t>
  </si>
  <si>
    <t>Obračun po m' snimljene kanalizacije</t>
  </si>
  <si>
    <t xml:space="preserve">ZAVRŠNI RADOVI UKUPNO </t>
  </si>
  <si>
    <t xml:space="preserve">MONTERSKI RADOVI </t>
  </si>
  <si>
    <t>ZIDARSKI RADOVI</t>
  </si>
  <si>
    <t>Priključci za slivnike</t>
  </si>
  <si>
    <r>
      <t xml:space="preserve">Izrada obostrane zaštitne ograde. Stavkom je obuhvaćen rad i materijal za izradu zaštitne ograde uzduž rova, zbog zaštite radnika i prolaznika za vrijeme iskopa. U cijenu je uračunata dobava, postava i demontaža ograde nakon završetka radova. 
</t>
    </r>
    <r>
      <rPr>
        <b/>
        <sz val="10"/>
        <rFont val="Century Gothic"/>
        <family val="2"/>
        <charset val="238"/>
      </rPr>
      <t>Stavka vezana za iskop rova gravitacijskih kolektora i rova priključaka za slivnike.</t>
    </r>
  </si>
  <si>
    <r>
      <t>m</t>
    </r>
    <r>
      <rPr>
        <i/>
        <sz val="10"/>
        <rFont val="Calibri"/>
        <family val="2"/>
        <charset val="238"/>
      </rPr>
      <t>²</t>
    </r>
  </si>
  <si>
    <t xml:space="preserve"> - Slivničke veze</t>
  </si>
  <si>
    <t xml:space="preserve"> - Proširenja za okna, slivnike</t>
  </si>
  <si>
    <t>Slivničke veze</t>
  </si>
  <si>
    <t>Revizijska okna DN 1000</t>
  </si>
  <si>
    <r>
      <t xml:space="preserve">Slivnik </t>
    </r>
    <r>
      <rPr>
        <sz val="10"/>
        <rFont val="Calibri"/>
        <family val="2"/>
        <charset val="238"/>
      </rPr>
      <t>Ø</t>
    </r>
    <r>
      <rPr>
        <sz val="10"/>
        <rFont val="Century Gothic"/>
        <family val="2"/>
        <charset val="238"/>
      </rPr>
      <t>500</t>
    </r>
  </si>
  <si>
    <t>Betoniranje betonske obloge oko i ispod  betonskih cijevi slivnika, betonom C 20/25.</t>
  </si>
  <si>
    <t>Ponuditelj je dužan u ponudi priložiti potvrdu o sukladnosti izdanu temeljem izvješća ispitnog laboratorija ovlaštenog od strane Hrvatske akreditacijske agencije, kojim dokazuje da cijevi u potpunosti odgovaraju zahtijevanim karakteristikama prema opisu iz ove stavke i tehničkom opisu.                                  Jedinična cijena stavke sadrži sav potreban rad, materijal i pripomoći. U jediničnu cijenu uključen je sav potreban spojni i drugi  brtveni  materijal potreban za montažu cijevi, a koji omogućava izradu spoja nosivosti koja je jednaka traženoj nazivnoj krutosti cjevovoda. 
Obračun po m'</t>
  </si>
  <si>
    <t xml:space="preserve"> DN 1000</t>
  </si>
  <si>
    <t>Nabava, doprema i montaža betonskih kanalizacijskih cijevi Ø 50 cm, sa spojem na pero. Cijevi za izradu cestovnih slivnika. Iste se ugrađuju u betonsku oblogu koja je u posebnoj stavki i nije uključena u cijenu.
U cijenu je uključen pregled cijevi prije ugradnje.</t>
  </si>
  <si>
    <r>
      <t xml:space="preserve">Nabava, doprema i ugradnja okruglog ljeveno željeznog kanalizacijskog poklopca dimenzija Ø600 mm s okvirom, s dvije ručke na izvlačenje (pomične). Poklopci  u kolniku prometnica su predviđeni za prometno opterećenje 400 kN.
Poklopac mora imati bravu kao i dokaze o potrebnoj kvaliteti, a njihovu primjenu odobrava nadzorni inženjer. 
Reške oko okvira se zalijevaju cementnim mortom 1:2, što je uključeno u cijenu ugradnje poklopca.
</t>
    </r>
    <r>
      <rPr>
        <b/>
        <sz val="10"/>
        <rFont val="Century Gothic"/>
        <family val="2"/>
        <charset val="238"/>
      </rPr>
      <t>(Napomena: Stavka je vezana na revizijska okna)</t>
    </r>
    <r>
      <rPr>
        <sz val="10"/>
        <rFont val="Century Gothic"/>
        <family val="2"/>
        <charset val="238"/>
      </rPr>
      <t xml:space="preserve">
</t>
    </r>
  </si>
  <si>
    <t>III.</t>
  </si>
  <si>
    <r>
      <rPr>
        <b/>
        <sz val="10"/>
        <rFont val="Century Gothic"/>
        <family val="2"/>
        <charset val="238"/>
      </rPr>
      <t>Izrada zaštitne ograde</t>
    </r>
    <r>
      <rPr>
        <sz val="10"/>
        <rFont val="Century Gothic"/>
        <family val="2"/>
        <charset val="238"/>
      </rPr>
      <t xml:space="preserve"> uz građevnu jamu visine 1,2 m, zbog zaštite rova i prolaznika za vrijeme iskopa, a u skladu su sa propisima zaštite na radu. Ograda se postavlja na rub radnog pojasa, tako da ne ometa radove.  U stavku je uračunata dobava, postava i demontaža ograde nakon završetka radova. </t>
    </r>
  </si>
  <si>
    <t>Nabava, doprema i ugradnja kvadratnog ljeveno željeznog kanalizacijskog poklopca dimenzija 600 / 600 mm s okvirom. Poklopac je predviđen za prometno opterećenje 400 kN.
Poklopac mora imati bravu kao i dokaze o potrebnoj kvaliteti, a njihovu primjenu odobrava nadzorni inženjer.
Reške oko okvira se zalijevaju cementnim mortom.</t>
  </si>
  <si>
    <r>
      <t>Izrada elaborata zaštite građevne jame, prije početka radova, za izgradnju upojnog bunara i radove izvoditi prema opisanom elaboratu.</t>
    </r>
    <r>
      <rPr>
        <sz val="10"/>
        <rFont val="Century Gothic"/>
        <family val="2"/>
        <charset val="238"/>
      </rPr>
      <t xml:space="preserve">  Zaštita građevne jame prema tehnologiji izvođača. Pozornost obratiti na opterećenje od ceste.</t>
    </r>
  </si>
  <si>
    <t>13.</t>
  </si>
  <si>
    <r>
      <t xml:space="preserve">Dobava materijala i izrada montažne armiranobetonske ploče dimenzija 95x95 cm debljine 20 cm od betona C 35/45 kao rasteretne pokrovne ploče </t>
    </r>
    <r>
      <rPr>
        <b/>
        <sz val="10"/>
        <rFont val="Century Gothic"/>
        <family val="2"/>
        <charset val="238"/>
      </rPr>
      <t>revizijskih okana</t>
    </r>
    <r>
      <rPr>
        <sz val="10"/>
        <rFont val="Century Gothic"/>
        <family val="2"/>
        <charset val="238"/>
      </rPr>
      <t xml:space="preserve"> i samog rasteretnog prstena/vijenca dimenzija Φ140 cm d=15 cm od betona C 35/45 za montažu ljevanoželjeznog poklopca.</t>
    </r>
  </si>
  <si>
    <t>Sve u skladu s Tehničkim propisom za betonske konstrukcije (NN 139/09, 14/10, 125/10, 136/12) i normama definiranim u njemu.</t>
  </si>
  <si>
    <t>Nabava, doprema i ugradnja podložnog betona klase C12/15 za izvedbu posteljice revizijskog okna, dimenzija posteljice je 1,4x1,4x0,10 m, i  slivnika. Uključivo nabava i transport komponenti, spravljanje i ugrađivanje betona.</t>
  </si>
  <si>
    <r>
      <rPr>
        <b/>
        <sz val="10"/>
        <rFont val="Century Gothic"/>
        <family val="2"/>
        <charset val="238"/>
      </rPr>
      <t>Iskolčenje trase cjevovoda i građevina na njemu.</t>
    </r>
    <r>
      <rPr>
        <sz val="10"/>
        <rFont val="Century Gothic"/>
        <family val="2"/>
        <charset val="238"/>
      </rPr>
      <t xml:space="preserve">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t>
    </r>
  </si>
  <si>
    <r>
      <rPr>
        <b/>
        <sz val="10"/>
        <rFont val="Century Gothic"/>
        <family val="2"/>
        <charset val="238"/>
      </rPr>
      <t xml:space="preserve">Izrada bankina </t>
    </r>
    <r>
      <rPr>
        <sz val="10"/>
        <rFont val="Century Gothic"/>
        <family val="2"/>
        <charset val="238"/>
      </rPr>
      <t>od zrnatog kamenog materijala, širine do 100 cm,  u debljini kolničke konstrzukcije   Bankina sa izvodi na uredno izvedenoj i preuzetoj podlozi,veličine zrna 0-31.5, širine i debljine u zbijenom stanju prema projektu, a ovisno o debljini kolničke konstrukcije. U cijenu je uključena nabava i prijevoz, razastiranje, grubo i fino planiranje, te zbijanje do tražene zbijenosti, debljine sloja i nagiba prema projektu. Izvedba, kontrola kakvoće i obračun prema Općim tehničkim uvjetima za radove na cestama, IGH 2001. (OTU), 1.i 2. Poglavlje, odredba 2-16.</t>
    </r>
  </si>
  <si>
    <r>
      <rPr>
        <b/>
        <sz val="10"/>
        <rFont val="Century Gothic"/>
        <family val="2"/>
        <charset val="238"/>
      </rPr>
      <t xml:space="preserve">Nabava, doprema, raznošenje, ubacivanje te nabijanje </t>
    </r>
    <r>
      <rPr>
        <b/>
        <u/>
        <sz val="10"/>
        <rFont val="Century Gothic"/>
        <family val="2"/>
        <charset val="238"/>
      </rPr>
      <t>zamjenskog kamenog materijala (16-63 mm)</t>
    </r>
    <r>
      <rPr>
        <b/>
        <sz val="10"/>
        <rFont val="Century Gothic"/>
        <family val="2"/>
        <charset val="238"/>
      </rPr>
      <t xml:space="preserve"> za </t>
    </r>
    <r>
      <rPr>
        <b/>
        <u/>
        <sz val="10"/>
        <rFont val="Century Gothic"/>
        <family val="2"/>
        <charset val="238"/>
      </rPr>
      <t>zatrpavanje rova</t>
    </r>
    <r>
      <rPr>
        <b/>
        <sz val="10"/>
        <rFont val="Century Gothic"/>
        <family val="2"/>
        <charset val="238"/>
      </rPr>
      <t xml:space="preserve"> vodoopskrbnog </t>
    </r>
    <r>
      <rPr>
        <b/>
        <u/>
        <sz val="10"/>
        <rFont val="Century Gothic"/>
        <family val="2"/>
        <charset val="238"/>
      </rPr>
      <t>cjevovoda ispod prometnice</t>
    </r>
    <r>
      <rPr>
        <b/>
        <sz val="10"/>
        <rFont val="Century Gothic"/>
        <family val="2"/>
        <charset val="238"/>
      </rPr>
      <t xml:space="preserve">. </t>
    </r>
    <r>
      <rPr>
        <sz val="10"/>
        <rFont val="Century Gothic"/>
        <family val="2"/>
        <charset val="238"/>
      </rPr>
      <t>Izvedba, kontrola kakvoće i obračun prema OTU 5. Poglavlje; odredbe 5-01; 5-01.1 do 5-01.4. Ugradnja u slojevima od 30 cm i zbijanje na Ms&gt;80 MN/m2 ili Sz 100% (u zoni prometnice).</t>
    </r>
  </si>
  <si>
    <r>
      <rPr>
        <b/>
        <sz val="10"/>
        <rFont val="Century Gothic"/>
        <family val="2"/>
        <charset val="238"/>
      </rPr>
      <t>Strojna izrada habajućeg sloja kolničke konstrukcije kolnika  od  AC 11</t>
    </r>
    <r>
      <rPr>
        <b/>
        <sz val="10"/>
        <color rgb="FFFF0000"/>
        <rFont val="Century Gothic"/>
        <family val="2"/>
        <charset val="238"/>
      </rPr>
      <t xml:space="preserve"> </t>
    </r>
    <r>
      <rPr>
        <b/>
        <sz val="10"/>
        <rFont val="Century Gothic"/>
        <family val="2"/>
        <charset val="238"/>
      </rPr>
      <t xml:space="preserve"> SURF BIT 50/70 AG4M4 </t>
    </r>
    <r>
      <rPr>
        <sz val="10"/>
        <rFont val="Century Gothic"/>
        <family val="2"/>
        <charset val="238"/>
      </rPr>
      <t>na cijeloj dionici prometnice, te na spoju sa glavnom ulicom i na spoju ulaza</t>
    </r>
    <r>
      <rPr>
        <b/>
        <sz val="10"/>
        <rFont val="Century Gothic"/>
        <family val="2"/>
        <charset val="238"/>
      </rPr>
      <t xml:space="preserve">  </t>
    </r>
    <r>
      <rPr>
        <sz val="10"/>
        <rFont val="Century Gothic"/>
        <family val="2"/>
        <charset val="238"/>
      </rPr>
      <t xml:space="preserve">proizvedenog i ugrađenog po vrućem postupku. Debljina sloja </t>
    </r>
    <r>
      <rPr>
        <b/>
        <sz val="10"/>
        <rFont val="Century Gothic"/>
        <family val="2"/>
        <charset val="238"/>
      </rPr>
      <t xml:space="preserve">4,0 cm.  </t>
    </r>
    <r>
      <rPr>
        <sz val="10"/>
        <rFont val="Century Gothic"/>
        <family val="2"/>
        <charset val="238"/>
      </rPr>
      <t>U cijenu je uključena nabava prethodno strojno proizvedene mješavine od kamenog brašna, kamenog materijala i bitumenskog veziva (cestograđevni bitumen ili polimerom modificirani bitumen), vrste kamenog materijala i granulometrijskog sastava po načelu najgušće smjese, a sve prema odredbama u projektu i  u skladu sa OTU, te utovar, prijevoz do mjesta ugradnje, strojna ugradnja i valjanje do potrebne zbijenosti, uključujući špricanje kolnika bitumenskom emulzijom prije postavljanja habajućeg sloja.</t>
    </r>
  </si>
  <si>
    <t>Jed. cijena</t>
  </si>
  <si>
    <r>
      <rPr>
        <b/>
        <sz val="10"/>
        <rFont val="Century Gothic"/>
        <family val="2"/>
        <charset val="238"/>
      </rPr>
      <t>Izrada Elaborata privremene prometne regulacije</t>
    </r>
    <r>
      <rPr>
        <sz val="10"/>
        <rFont val="Century Gothic"/>
        <family val="2"/>
        <charset val="238"/>
      </rPr>
      <t>, ishođenje dozvole za privremenu regulaciju od nadležne uprave te regulacija prometa u zoni izvedbe radova, uključivo postava prometne signalizacije, te premještenje na predviđene pozicije.</t>
    </r>
  </si>
  <si>
    <r>
      <rPr>
        <b/>
        <sz val="10"/>
        <rFont val="Century Gothic"/>
        <family val="2"/>
        <charset val="238"/>
      </rPr>
      <t xml:space="preserve">Čišćenje površina obraslih u grmlje, šiblje i drveće </t>
    </r>
    <r>
      <rPr>
        <sz val="10"/>
        <rFont val="Century Gothic"/>
        <family val="2"/>
        <charset val="238"/>
      </rPr>
      <t xml:space="preserve">debljine (promjera) do 10 cm mjereno 1 m od terena. Ovaj rad obuhvaća uklanjanje grmlja i drveća sa zaraslih površina u predmetnom obuhvatu, s odsijecanjem grana na dužine pogodne za prijevoz, vađenjem korijenja i starih panjeva, s uklanjanjem svog materijala od tog rada izvan profila ceste, te odvoz i deponiranje istog na odlagalište koje osigurava izvođač radova. 
U stavku je uključeno potkresivanje i obrezivanjegrana drveća i grmlja na predmetnoj trasi.
</t>
    </r>
  </si>
  <si>
    <r>
      <rPr>
        <b/>
        <sz val="10"/>
        <rFont val="Century Gothic"/>
        <family val="2"/>
        <charset val="238"/>
      </rPr>
      <t>Iskolčenje trase cjevovoda i građevina na njemu</t>
    </r>
    <r>
      <rPr>
        <sz val="10"/>
        <rFont val="Century Gothic"/>
        <family val="2"/>
        <charset val="238"/>
      </rPr>
      <t>.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t>
    </r>
  </si>
  <si>
    <r>
      <t>Obračun po komadu građevine i m</t>
    </r>
    <r>
      <rPr>
        <vertAlign val="superscript"/>
        <sz val="10"/>
        <rFont val="Century Gothic"/>
        <family val="2"/>
        <charset val="238"/>
      </rPr>
      <t>1</t>
    </r>
    <r>
      <rPr>
        <sz val="10"/>
        <rFont val="Century Gothic"/>
        <family val="2"/>
        <charset val="238"/>
      </rPr>
      <t xml:space="preserve"> iskolčene trase cjevovoda.</t>
    </r>
  </si>
  <si>
    <t xml:space="preserve"> - vodoopskrbni cjevovodi  </t>
  </si>
  <si>
    <r>
      <t>m</t>
    </r>
    <r>
      <rPr>
        <b/>
        <i/>
        <vertAlign val="superscript"/>
        <sz val="10"/>
        <rFont val="Century Gothic"/>
        <family val="2"/>
        <charset val="238"/>
      </rPr>
      <t>1</t>
    </r>
  </si>
  <si>
    <t xml:space="preserve"> - hidranti </t>
  </si>
  <si>
    <t xml:space="preserve"> - okno zračnog ventila</t>
  </si>
  <si>
    <t xml:space="preserve"> - zasunsko okno</t>
  </si>
  <si>
    <r>
      <rPr>
        <b/>
        <sz val="10"/>
        <rFont val="Century Gothic"/>
        <family val="2"/>
        <charset val="238"/>
      </rPr>
      <t>Lociranje i označavanje svih trasa postojećih podzemnih instalacija</t>
    </r>
    <r>
      <rPr>
        <sz val="10"/>
        <rFont val="Century Gothic"/>
        <family val="2"/>
        <charset val="238"/>
      </rPr>
      <t>, koje prolaze uz ili se križaju sa planiranom infrastrukturom, a prema situaciji i podacima odgovornih osoba nadležnih službi pripadajućih instalacija. Radovi se moraju obavljati uz prisustvo predstavnika nadležnih komunalnih poduzeća. Posebnu pozornost je potrebno posvetiti da ne dođe do oštećenja instalacija.</t>
    </r>
  </si>
  <si>
    <r>
      <t>Obračun po m</t>
    </r>
    <r>
      <rPr>
        <vertAlign val="superscript"/>
        <sz val="10"/>
        <rFont val="Century Gothic"/>
        <family val="2"/>
        <charset val="238"/>
      </rPr>
      <t>1</t>
    </r>
    <r>
      <rPr>
        <sz val="10"/>
        <rFont val="Century Gothic"/>
        <family val="2"/>
        <charset val="238"/>
      </rPr>
      <t xml:space="preserve"> izvedene zaštitne ograde.</t>
    </r>
  </si>
  <si>
    <r>
      <t xml:space="preserve">Nabava, doprema materijala i izrada, </t>
    </r>
    <r>
      <rPr>
        <b/>
        <sz val="10"/>
        <rFont val="Century Gothic"/>
        <family val="2"/>
        <charset val="238"/>
      </rPr>
      <t>postavljanje i skidanje pješačkih prijelaza</t>
    </r>
    <r>
      <rPr>
        <sz val="10"/>
        <rFont val="Century Gothic"/>
        <family val="2"/>
        <charset val="238"/>
      </rPr>
      <t xml:space="preserve"> preko iskopanog rova za prijelaz prolaznika.  Prijelazi - mostići od drvene građe postavljaju se preko iskopanog rova na mjestima gdje je nužno omogućiti promet pješaka. Duljina prijelaza cca 2.5 m.</t>
    </r>
  </si>
  <si>
    <t>U cijenu uračunati i demontažu istih nakon dovršetka radova.</t>
  </si>
  <si>
    <t>Obračun po komadu izvedenog prijelaza.</t>
  </si>
  <si>
    <t xml:space="preserve">PRIPREMNI RADOVI, UKUPNO: </t>
  </si>
  <si>
    <t>Obračun po m³ stvarno izvršenog iskopa u sraslom stanju prema mjerama iz projekta.</t>
  </si>
  <si>
    <t>* Iskop dubine 0-2 m, strojni</t>
  </si>
  <si>
    <r>
      <t>m</t>
    </r>
    <r>
      <rPr>
        <b/>
        <i/>
        <vertAlign val="superscript"/>
        <sz val="10"/>
        <rFont val="Century Gothic"/>
        <family val="2"/>
        <charset val="238"/>
      </rPr>
      <t>3</t>
    </r>
  </si>
  <si>
    <t>OZV 1</t>
  </si>
  <si>
    <t>ZO 1</t>
  </si>
  <si>
    <r>
      <rPr>
        <b/>
        <sz val="10"/>
        <rFont val="Century Gothic"/>
        <family val="2"/>
        <charset val="238"/>
      </rPr>
      <t xml:space="preserve">Ručni iskop. </t>
    </r>
    <r>
      <rPr>
        <sz val="10"/>
        <rFont val="Century Gothic"/>
        <family val="2"/>
        <charset val="238"/>
      </rPr>
      <t>Ovaj rad obuhvaća ručni iskop na mjestima gdje je to radi sigurnosnih razloga obvezno - na križanjima projektiranog cjevovoda i drugih instalacija, u blizini postojećih okana te prema posebnim uvjetima poduzeća koja upravljaju pojedinim instalacijama.</t>
    </r>
  </si>
  <si>
    <r>
      <rPr>
        <b/>
        <sz val="10"/>
        <rFont val="Century Gothic"/>
        <family val="2"/>
        <charset val="238"/>
      </rPr>
      <t>Crpljenje podzemne vode i/ili oborinske vode iz rova</t>
    </r>
    <r>
      <rPr>
        <sz val="10"/>
        <rFont val="Century Gothic"/>
        <family val="2"/>
        <charset val="238"/>
      </rPr>
      <t xml:space="preserve">  za vrijeme iskopa, montaže cijevi i izvedbe okana, ispitivanja na nepropusnost. Podrazumijeva se sav potreban rad materijal i oprema (crpke, drenažne i transportne cijevi) za crpljenje podzemne vode, s ciljem osiguranja suhe građevne jame. </t>
    </r>
  </si>
  <si>
    <t>Stvarne količine crpljenja prema upisu u građevinski dnevnik ovjerava nadzorni inženjer.</t>
  </si>
  <si>
    <t xml:space="preserve">* Obračun po upojnom bunaru sa cjevovodom </t>
  </si>
  <si>
    <r>
      <rPr>
        <b/>
        <sz val="10"/>
        <rFont val="Century Gothic"/>
        <family val="2"/>
        <charset val="238"/>
      </rPr>
      <t xml:space="preserve">Planiranje dna rova </t>
    </r>
    <r>
      <rPr>
        <sz val="10"/>
        <rFont val="Century Gothic"/>
        <family val="2"/>
        <charset val="238"/>
      </rPr>
      <t>cjevovoda prema projektiranoj širini i uzdužnom padu dna rova. Dno rova mora biti isplanirano na točnost +/- 2 cm i zbijeno na Ms≥10MN/m2. Stavkom je predviđeno otesavanje, planiranje i djelomično nabijanje dna rova s izbacivanjem suvišnog materijala iz rova na udaljenost min 1,0 m od ruba rova.</t>
    </r>
  </si>
  <si>
    <r>
      <t>m</t>
    </r>
    <r>
      <rPr>
        <b/>
        <i/>
        <vertAlign val="superscript"/>
        <sz val="10"/>
        <rFont val="Century Gothic"/>
        <family val="2"/>
        <charset val="238"/>
      </rPr>
      <t>2</t>
    </r>
  </si>
  <si>
    <r>
      <rPr>
        <b/>
        <sz val="10"/>
        <rFont val="Century Gothic"/>
        <family val="2"/>
        <charset val="238"/>
      </rPr>
      <t>Uređenje dna građevinske jame</t>
    </r>
    <r>
      <rPr>
        <sz val="10"/>
        <rFont val="Century Gothic"/>
        <family val="2"/>
        <charset val="238"/>
      </rPr>
      <t xml:space="preserve"> zasunskih okana i okana zračnih ventila.
Stavkom je predviđeno, otesavanje, planiranje i djelomično nabijanje dna jame na određene kote prema grafičkim prilozima, s izbacivanjem suvišnog materijala iz jame.
Radove izvesti s točnošću ± 2 cm.
</t>
    </r>
  </si>
  <si>
    <r>
      <t>Obračun po m</t>
    </r>
    <r>
      <rPr>
        <vertAlign val="superscript"/>
        <sz val="10"/>
        <rFont val="Century Gothic"/>
        <family val="2"/>
        <charset val="238"/>
      </rPr>
      <t>2</t>
    </r>
    <r>
      <rPr>
        <sz val="10"/>
        <rFont val="Century Gothic"/>
        <family val="2"/>
        <charset val="238"/>
      </rPr>
      <t xml:space="preserve"> uređene površine.</t>
    </r>
  </si>
  <si>
    <t xml:space="preserve">OZV 1 </t>
  </si>
  <si>
    <t xml:space="preserve">ZO 1 </t>
  </si>
  <si>
    <r>
      <rPr>
        <b/>
        <sz val="10"/>
        <rFont val="Century Gothic"/>
        <family val="2"/>
        <charset val="238"/>
      </rPr>
      <t xml:space="preserve">Nabava, doprema, raznošenje, ubacivanje te nabijanje </t>
    </r>
    <r>
      <rPr>
        <b/>
        <u/>
        <sz val="10"/>
        <rFont val="Century Gothic"/>
        <family val="2"/>
        <charset val="238"/>
      </rPr>
      <t>probranog kamenog materijala</t>
    </r>
    <r>
      <rPr>
        <b/>
        <sz val="10"/>
        <rFont val="Century Gothic"/>
        <family val="2"/>
        <charset val="238"/>
      </rPr>
      <t xml:space="preserve">  iz iskopa (16-63 mm) za </t>
    </r>
    <r>
      <rPr>
        <b/>
        <u/>
        <sz val="10"/>
        <rFont val="Century Gothic"/>
        <family val="2"/>
        <charset val="238"/>
      </rPr>
      <t>zatrpavanje rova</t>
    </r>
    <r>
      <rPr>
        <b/>
        <sz val="10"/>
        <rFont val="Century Gothic"/>
        <family val="2"/>
        <charset val="238"/>
      </rPr>
      <t xml:space="preserve"> vodoopskrbnog cjevovoda</t>
    </r>
    <r>
      <rPr>
        <b/>
        <u/>
        <sz val="10"/>
        <rFont val="Century Gothic"/>
        <family val="2"/>
        <charset val="238"/>
      </rPr>
      <t xml:space="preserve"> (rov se nalazi ispod makadama izvan novoprojektirane prometnice) i </t>
    </r>
    <r>
      <rPr>
        <b/>
        <sz val="10"/>
        <rFont val="Century Gothic"/>
        <family val="2"/>
        <charset val="238"/>
      </rPr>
      <t>hidranata.</t>
    </r>
    <r>
      <rPr>
        <sz val="10"/>
        <rFont val="Century Gothic"/>
        <family val="2"/>
        <charset val="238"/>
      </rPr>
      <t xml:space="preserve"> Izvedba, kontrola kakvoće i obračun prema OTU 5. Poglavlje; odredbe 5-01; 5-01.1 do 5-01.4. Ugradnja u slojevima od 30 cm i zbijanje na Ms&gt;80 MN/m2 ili Sz 100% (u zoni prometnice).</t>
    </r>
  </si>
  <si>
    <r>
      <rPr>
        <b/>
        <sz val="10"/>
        <rFont val="Century Gothic"/>
        <family val="2"/>
        <charset val="238"/>
      </rPr>
      <t>Zatrpavanje građevinske jame</t>
    </r>
    <r>
      <rPr>
        <sz val="10"/>
        <rFont val="Century Gothic"/>
        <family val="2"/>
        <charset val="238"/>
      </rPr>
      <t xml:space="preserve"> nakon ugradnje oknana zamjenskim materijalom (16-63 mm). Izvedba, kontrola kakvoće i obračun prema OTU 5. Poglavlje; odredbe 5-01; 5-01.1 do 5-01.4. Ugradnja u slojevima od 30 cm i zbijanje na Ms=80 MN/m</t>
    </r>
    <r>
      <rPr>
        <vertAlign val="superscript"/>
        <sz val="10"/>
        <rFont val="Century Gothic"/>
        <family val="2"/>
        <charset val="238"/>
      </rPr>
      <t>2</t>
    </r>
    <r>
      <rPr>
        <sz val="10"/>
        <rFont val="Century Gothic"/>
        <family val="2"/>
        <charset val="238"/>
      </rPr>
      <t>.</t>
    </r>
  </si>
  <si>
    <r>
      <rPr>
        <b/>
        <sz val="10"/>
        <rFont val="Century Gothic"/>
        <family val="2"/>
        <charset val="238"/>
      </rPr>
      <t>Odvoz viška materijala</t>
    </r>
    <r>
      <rPr>
        <sz val="10"/>
        <rFont val="Century Gothic"/>
        <family val="2"/>
        <charset val="238"/>
      </rPr>
      <t>, na stalnu deponiju na udaljenost  do 10 km te deponiranje materijala iskopa. Materijal odvesti na deponiju koju odredi nadzorni inženjer u dogovoru s investitorom i nadležnom općinskom/gradskom službom. U jediničnu cijenu uračunat utovar, prijevoz do mjesta deponije te istovar i grubo planiranje na deponiji. 
Rastresitost procjenjena je na 25%.</t>
    </r>
  </si>
  <si>
    <r>
      <rPr>
        <b/>
        <sz val="10"/>
        <rFont val="Century Gothic"/>
        <family val="2"/>
        <charset val="238"/>
      </rPr>
      <t>Ispitivanje tražene zbijenosti rova</t>
    </r>
    <r>
      <rPr>
        <sz val="10"/>
        <rFont val="Century Gothic"/>
        <family val="2"/>
        <charset val="238"/>
      </rPr>
      <t xml:space="preserve"> kružnom pločom promjera 300 mm na svakih 250 m</t>
    </r>
    <r>
      <rPr>
        <vertAlign val="superscript"/>
        <sz val="10"/>
        <rFont val="Century Gothic"/>
        <family val="2"/>
        <charset val="238"/>
      </rPr>
      <t>1</t>
    </r>
    <r>
      <rPr>
        <sz val="10"/>
        <rFont val="Century Gothic"/>
        <family val="2"/>
        <charset val="238"/>
      </rPr>
      <t xml:space="preserve"> rova i kod svakog okna.</t>
    </r>
  </si>
  <si>
    <t>Obračun po komadu izvršenog ispitivanja.</t>
  </si>
  <si>
    <t xml:space="preserve">ZEMLJANI RADOVI, UKUPNO: </t>
  </si>
  <si>
    <r>
      <rPr>
        <b/>
        <sz val="10"/>
        <rFont val="Century Gothic"/>
        <family val="2"/>
        <charset val="238"/>
      </rPr>
      <t xml:space="preserve">Nabava, dobava, raznošenje i montaža cijevi </t>
    </r>
    <r>
      <rPr>
        <sz val="10"/>
        <rFont val="Century Gothic"/>
        <family val="2"/>
        <charset val="238"/>
      </rPr>
      <t>od nodularnog lijeva za pitku vodu s TYTON  kolčakom, prema HRN EN 545 ili jednakovrijedno, s unutarnjom oblogom od cementnog morta i vanjskom antikorozivnom zaštitom od cink-aluminija (85 % Zn – 15% Al) u sloju s minimalnom masom od 400 g/m</t>
    </r>
    <r>
      <rPr>
        <vertAlign val="superscript"/>
        <sz val="10"/>
        <rFont val="Century Gothic"/>
        <family val="2"/>
        <charset val="238"/>
      </rPr>
      <t>2</t>
    </r>
    <r>
      <rPr>
        <sz val="10"/>
        <rFont val="Century Gothic"/>
        <family val="2"/>
        <charset val="238"/>
      </rPr>
      <t xml:space="preserve"> s pokrivnim slojem od epoxy, tj. vanjska antikorozivna zaštita za uvjete polaganja u tlo pH ≥ 6 i otpornost tla na koroziju 500 Ωcm i više.</t>
    </r>
  </si>
  <si>
    <t>Cijevi se isporučuju u duljini od 6 m’. U isporuku uključen potreban brtveni materijal. Sve cijevi do ugradnje moraju biti zatvorene zaštitnim poklopcem. U cijenu uključen istovar duž rova, spuštanje u rov i montaža.</t>
  </si>
  <si>
    <r>
      <t>Obračun po m</t>
    </r>
    <r>
      <rPr>
        <vertAlign val="superscript"/>
        <sz val="10"/>
        <rFont val="Century Gothic"/>
        <family val="2"/>
        <charset val="238"/>
      </rPr>
      <t>1</t>
    </r>
    <r>
      <rPr>
        <sz val="10"/>
        <rFont val="Century Gothic"/>
        <family val="2"/>
        <charset val="238"/>
      </rPr>
      <t xml:space="preserve"> ugrađene cijevi.</t>
    </r>
  </si>
  <si>
    <r>
      <t xml:space="preserve">*Ductile N.L. cijevi </t>
    </r>
    <r>
      <rPr>
        <b/>
        <sz val="10"/>
        <rFont val="Century Gothic"/>
        <family val="2"/>
        <charset val="238"/>
      </rPr>
      <t>DN 100 mm</t>
    </r>
    <r>
      <rPr>
        <sz val="10"/>
        <rFont val="Century Gothic"/>
        <family val="2"/>
        <charset val="238"/>
      </rPr>
      <t>, NP 10 bara</t>
    </r>
  </si>
  <si>
    <r>
      <rPr>
        <b/>
        <sz val="10"/>
        <rFont val="Century Gothic"/>
        <family val="2"/>
        <charset val="238"/>
      </rPr>
      <t>Nabava, doprema i montaža, tj. postavljanje plastične traka za upozorenje</t>
    </r>
    <r>
      <rPr>
        <sz val="10"/>
        <rFont val="Century Gothic"/>
        <family val="2"/>
        <charset val="238"/>
      </rPr>
      <t>, plave boje, na kojoj piše „VODOVOD“ približno 0,3 m iznad tjemena cijevi, da bi se olakšalo lociranje u slučaju eventualnih popravaka i potrebe održavanja. Metalni vodič mora biti propisno vezan za vodovodni element koji izlazi na površinu (hidrant i sl.)</t>
    </r>
  </si>
  <si>
    <t>* Upozoravajuća traka</t>
  </si>
  <si>
    <t>Obračun po ugrađenom komadu.</t>
  </si>
  <si>
    <t>EU-kom, DN 100 mm</t>
  </si>
  <si>
    <t>X-kom, DN 100 mm</t>
  </si>
  <si>
    <t>Okno OZV 1</t>
  </si>
  <si>
    <t>FF-kom s uzidnom prirubnicom, 
DN 100 mm, L=600mm</t>
  </si>
  <si>
    <t>T-kom, DN 100/80 mm</t>
  </si>
  <si>
    <t>Montažno-demontažni  kom. DN100 mm</t>
  </si>
  <si>
    <t>Okno ZO1</t>
  </si>
  <si>
    <t>FF-kom s uzidnom prirubnicom, 
DN 150 mm, L=600mm</t>
  </si>
  <si>
    <t>T-kom, DN 150/100 mm</t>
  </si>
  <si>
    <t>Montažno-demontažni  kom. DN150 mm</t>
  </si>
  <si>
    <t>E-KS spojni komad s prirubnicom i naglavkom DN 150/140 mm, L=155 mm</t>
  </si>
  <si>
    <t>FFK11-kom, DN 100 mm, 11 1/4°</t>
  </si>
  <si>
    <t xml:space="preserve">Lukovi na lomovima trase </t>
  </si>
  <si>
    <t>MMK11-kom, DN 100 mm, 11 1/4°</t>
  </si>
  <si>
    <t>MMK22-kom, DN 100 mm, 22 1/2°</t>
  </si>
  <si>
    <t>MMK30-kom, DN 100 mm, 30°</t>
  </si>
  <si>
    <t>U cijenu uključiti sav brtveni i spojni materijal. Obračun po ugrađenom komadu.</t>
  </si>
  <si>
    <t>EVX zasun kratki + kolo, DN 80 mm</t>
  </si>
  <si>
    <t>Automat. Zračni ventil sa vel.otv.
DN80 mm</t>
  </si>
  <si>
    <t>EVX zasun kratki + kolo, DN 150 mm</t>
  </si>
  <si>
    <t>EVX zasun kratki + kolo, DN 100 mm</t>
  </si>
  <si>
    <t>Tipski nadzemni  i podzemni hidrant 
DN 80</t>
  </si>
  <si>
    <t>MMA-komad, DN 100/80 mm</t>
  </si>
  <si>
    <t>Q - kom, DN 80 mm</t>
  </si>
  <si>
    <t>FF kom, DN 80 mm, L=300 mm</t>
  </si>
  <si>
    <t>FF kom, DN 80 mm, L=200 mm</t>
  </si>
  <si>
    <t>EU-kom, DN 80 mm</t>
  </si>
  <si>
    <t>EVX zasun, DN 80 mm</t>
  </si>
  <si>
    <t>N-kom, DN 80 mm</t>
  </si>
  <si>
    <t>Nadzemni hidrant DN 80 mm - RD 1,50</t>
  </si>
  <si>
    <t>Teleskopska ugradbena garnitura</t>
  </si>
  <si>
    <r>
      <rPr>
        <sz val="10"/>
        <rFont val="Century Gothic"/>
        <family val="2"/>
        <charset val="238"/>
      </rPr>
      <t>Ductile N.L. cijevi</t>
    </r>
    <r>
      <rPr>
        <b/>
        <sz val="10"/>
        <rFont val="Century Gothic"/>
        <family val="2"/>
        <charset val="238"/>
      </rPr>
      <t xml:space="preserve"> </t>
    </r>
    <r>
      <rPr>
        <sz val="10"/>
        <rFont val="Century Gothic"/>
        <family val="2"/>
        <charset val="238"/>
      </rPr>
      <t xml:space="preserve">DN 80 mm </t>
    </r>
  </si>
  <si>
    <t>Okrugla cestovna kapa za zasun sa poklopcem Ø 200 i univerzalnom podložnom pločom</t>
  </si>
  <si>
    <t>Punjenje cjevovoda vodom i tlačenje upotrebom tlačne crpke.  Uračunato vrijeme trajanja tlačne probe s preuzimanjem te pražnjenje cjevovoda. Kod ispitivanja je uključena izrada privremenih uporišta, cjelokupna montaža i demontaža kao i sav potreban materijal. Uračunati su i potrebni prijenosi ako se tlačna proba izvodi po dionicama.</t>
  </si>
  <si>
    <t>*cjevovod DN 100</t>
  </si>
  <si>
    <t>*cjevovod DN 80 (za hidrante)</t>
  </si>
  <si>
    <t>*kućni priključak</t>
  </si>
  <si>
    <r>
      <rPr>
        <b/>
        <sz val="10"/>
        <rFont val="Century Gothic"/>
        <family val="2"/>
        <charset val="238"/>
      </rPr>
      <t>Pranje i dezinfekcija cjevovoda</t>
    </r>
    <r>
      <rPr>
        <sz val="10"/>
        <rFont val="Century Gothic"/>
        <family val="2"/>
        <charset val="238"/>
      </rPr>
      <t xml:space="preserve"> klornom otopinom putem autocisterne. Cijena uključuje utrošak dezinfekcijskog sredstva, uzimanje i nošenje uzoraka u labaratorij. Minimalno 3 uzorka po dionici, a za svaki uzorak su potrebna dva sata. Obračun po m</t>
    </r>
    <r>
      <rPr>
        <vertAlign val="superscript"/>
        <sz val="10"/>
        <rFont val="Century Gothic"/>
        <family val="2"/>
        <charset val="238"/>
      </rPr>
      <t>1</t>
    </r>
    <r>
      <rPr>
        <sz val="10"/>
        <rFont val="Century Gothic"/>
        <family val="2"/>
        <charset val="238"/>
      </rPr>
      <t xml:space="preserve"> cjevovoda.</t>
    </r>
  </si>
  <si>
    <r>
      <rPr>
        <b/>
        <sz val="10"/>
        <rFont val="Century Gothic"/>
        <family val="2"/>
        <charset val="238"/>
      </rPr>
      <t>Uzorkovanje vode</t>
    </r>
    <r>
      <rPr>
        <sz val="10"/>
        <rFont val="Century Gothic"/>
        <family val="2"/>
        <charset val="238"/>
      </rPr>
      <t xml:space="preserve"> i nošenje uzoraka u laboratorij te dobivanje atesta, a sve prema uputama HZJZ, Odjel za kontrolu zdravstvene ispravnosti voda i vodoopskrbu.
Minimalno 1 uzorka po dionici, a za svaki uzorak su potrebna dva sata.</t>
    </r>
  </si>
  <si>
    <r>
      <rPr>
        <b/>
        <sz val="10"/>
        <rFont val="Century Gothic"/>
        <family val="2"/>
        <charset val="238"/>
      </rPr>
      <t>Izvođenje priključka/ogranka od uličnog  voda do vodomjera</t>
    </r>
    <r>
      <rPr>
        <sz val="10"/>
        <rFont val="Century Gothic"/>
        <family val="2"/>
        <charset val="238"/>
      </rPr>
      <t xml:space="preserve">, uključivo sav materijal i radovi (pripremni radovi, iskolčenje trase  priključka, zemljani uključivo strojni i ručni iskop, zidarski, betonski, monterski, sva sanacija opločenja, ograde, zelene površine i sl.).
Stavkom je obuhvaćena dobava i ugradnja slijedećeg materijala:
- komplet ogrlica za cijevi od nodularnog lijeva DN 80 mm, DN 100 mm
- pocinčana cijev DN 25 mm sa izolacijom, spojnim i brtvenim materijalom, teleskopskom ugradbenom garniturom i uličnom kapom. 
Napomena:
Rov kućnog priključka zatrpava se do razine ispod tampona (tampon, asfalt i zelena površina obrađeni su u troškovniku prometnice)
</t>
    </r>
  </si>
  <si>
    <t>NAPOMENA:
Pripreme za kućne priključke izvodi Vodovod d.o.o., Zadar, u fazi izvođenja.
Pripreme za kućne priključke se izvode iz razloga spriječavanja naknadnog izvođenja radova na već završenim asfaltnim površinama na predmetnom zahvatu.</t>
  </si>
  <si>
    <t>priključak prosječne duljine  L=7 m'</t>
  </si>
  <si>
    <t>MONTERSKI RADOVI, UKUPNO:</t>
  </si>
  <si>
    <r>
      <t>Dobava i doprema materijala, izrada betona klase  C 16/20 te</t>
    </r>
    <r>
      <rPr>
        <b/>
        <sz val="10"/>
        <rFont val="Century Gothic"/>
        <family val="2"/>
        <charset val="238"/>
      </rPr>
      <t xml:space="preserve"> izvedba podloge dna okana </t>
    </r>
    <r>
      <rPr>
        <sz val="10"/>
        <rFont val="Century Gothic"/>
        <family val="2"/>
        <charset val="238"/>
      </rPr>
      <t>u odgovarajućoj oplati.</t>
    </r>
  </si>
  <si>
    <r>
      <t>Obračun po m</t>
    </r>
    <r>
      <rPr>
        <vertAlign val="superscript"/>
        <sz val="10"/>
        <rFont val="Century Gothic"/>
        <family val="2"/>
        <charset val="238"/>
      </rPr>
      <t>3</t>
    </r>
    <r>
      <rPr>
        <sz val="10"/>
        <rFont val="Century Gothic"/>
        <family val="2"/>
        <charset val="238"/>
      </rPr>
      <t xml:space="preserve"> ugrađenog betona.</t>
    </r>
  </si>
  <si>
    <r>
      <rPr>
        <b/>
        <sz val="10"/>
        <rFont val="Century Gothic"/>
        <family val="2"/>
        <charset val="238"/>
      </rPr>
      <t xml:space="preserve">Betoniranje betonskih podložnih blokova </t>
    </r>
    <r>
      <rPr>
        <sz val="10"/>
        <rFont val="Century Gothic"/>
        <family val="2"/>
        <charset val="238"/>
      </rPr>
      <t xml:space="preserve">oblikovnih komada i vodovodnih armatura unutar okana betonom klase C 16/20 u odgovarajućoj oplati. Uključeni su svi potrebni transporti, prijenosi građe kao i sav potreban materijal.  </t>
    </r>
  </si>
  <si>
    <r>
      <rPr>
        <b/>
        <sz val="10"/>
        <rFont val="Century Gothic"/>
        <family val="2"/>
        <charset val="238"/>
      </rPr>
      <t xml:space="preserve">Izrada betonskih ukrućenja </t>
    </r>
    <r>
      <rPr>
        <sz val="10"/>
        <rFont val="Century Gothic"/>
        <family val="2"/>
        <charset val="238"/>
      </rPr>
      <t xml:space="preserve">za cijev na mjestima lomova trase od betona C 16/20. U cijenu uključena priprema betona, sav rad, potreban materijal i svi potrebni prijenosi i prijevoz do mjesta ugradnje. Potrebna oplata uključena je u cijenu. </t>
    </r>
  </si>
  <si>
    <r>
      <rPr>
        <b/>
        <sz val="10"/>
        <rFont val="Century Gothic"/>
        <family val="2"/>
        <charset val="238"/>
      </rPr>
      <t>Po izvedenom betoniranju potrebno je 7 dana vršiti njegovanje betona</t>
    </r>
    <r>
      <rPr>
        <sz val="10"/>
        <rFont val="Century Gothic"/>
        <family val="2"/>
        <charset val="238"/>
      </rPr>
      <t xml:space="preserve"> klase C16/20 i C30/37, a sve prema detaljnim uputama iz projekta betona.</t>
    </r>
  </si>
  <si>
    <r>
      <t>Obračun po m</t>
    </r>
    <r>
      <rPr>
        <vertAlign val="superscript"/>
        <sz val="10"/>
        <rFont val="Century Gothic"/>
        <family val="2"/>
        <charset val="238"/>
      </rPr>
      <t>3</t>
    </r>
    <r>
      <rPr>
        <sz val="10"/>
        <rFont val="Century Gothic"/>
        <family val="2"/>
        <charset val="238"/>
      </rPr>
      <t xml:space="preserve"> njegovanog betona.</t>
    </r>
  </si>
  <si>
    <r>
      <rPr>
        <b/>
        <sz val="10"/>
        <rFont val="Century Gothic"/>
        <family val="2"/>
        <charset val="238"/>
      </rPr>
      <t>Dobava, doprema i postava odgovarajuće armature</t>
    </r>
    <r>
      <rPr>
        <sz val="10"/>
        <rFont val="Century Gothic"/>
        <family val="2"/>
        <charset val="238"/>
      </rPr>
      <t xml:space="preserve"> za zasunska okna i okna ozračnih ventila u skladu sa statičkim proračunom i planom savijanja betonskog željeza.</t>
    </r>
  </si>
  <si>
    <t>Obračun po kg ugrađene armature.</t>
  </si>
  <si>
    <t>Nabava, dobava i ugradnja tipske vodene bubrive trake na mjestima prekida betoniranja, odnosno spoja temeljne ploče i vertikalnih zidova, za ostvarenje vodonepropusnosti. Povezivanje trake vrši se lijepljenjem specijanom masom za lijepljenje na betonsku podlogu.</t>
  </si>
  <si>
    <r>
      <t>Obračun m</t>
    </r>
    <r>
      <rPr>
        <vertAlign val="superscript"/>
        <sz val="10"/>
        <rFont val="Century Gothic"/>
        <family val="2"/>
        <charset val="238"/>
      </rPr>
      <t>1</t>
    </r>
  </si>
  <si>
    <t xml:space="preserve">BETONSKI I ARM.-BETONSKI RADOVI, UKUPNO:  </t>
  </si>
  <si>
    <t>Obračun po komadu ugrađenog poklopca.</t>
  </si>
  <si>
    <t>*Poklopac nosivosti 400 kN (Klasa D 400)</t>
  </si>
  <si>
    <r>
      <rPr>
        <b/>
        <sz val="10"/>
        <rFont val="Century Gothic"/>
        <family val="2"/>
        <charset val="238"/>
      </rPr>
      <t>Dobava i doprema, te ugradnja opeke</t>
    </r>
    <r>
      <rPr>
        <sz val="10"/>
        <rFont val="Century Gothic"/>
        <family val="2"/>
        <charset val="238"/>
      </rPr>
      <t xml:space="preserve"> 6,5x12x25 cm za zaštitu podzemnog dijela hidranata i ugradbenih garnitura zasuna (približno 180 komada opeke po hidrantu i ugradbenoj garnituri). Uključen sav rad, potreban materijal i svi potrebni prijenosi i prijevozi do mjesta ugradnje.</t>
    </r>
  </si>
  <si>
    <t xml:space="preserve">Obračun po komadu ugrađene opeke </t>
  </si>
  <si>
    <r>
      <rPr>
        <b/>
        <sz val="10"/>
        <rFont val="Century Gothic"/>
        <family val="2"/>
        <charset val="238"/>
      </rPr>
      <t>Izrada cementne glazure</t>
    </r>
    <r>
      <rPr>
        <sz val="10"/>
        <rFont val="Century Gothic"/>
        <family val="2"/>
        <charset val="238"/>
      </rPr>
      <t xml:space="preserve"> 1:2 na
unutarnjim plohama okana, u sloju debljine 0,5-1,0 cm. Prije izrade glazure potrebno je očistiti betonske površine, odstraniti sve nečistoće čeličnim četkama te površinu betona politi vodom.
Obračun po m</t>
    </r>
    <r>
      <rPr>
        <vertAlign val="superscript"/>
        <sz val="10"/>
        <rFont val="Century Gothic"/>
        <family val="2"/>
        <charset val="238"/>
      </rPr>
      <t>2</t>
    </r>
    <r>
      <rPr>
        <sz val="10"/>
        <rFont val="Century Gothic"/>
        <family val="2"/>
        <charset val="238"/>
      </rPr>
      <t xml:space="preserve"> izvedene površine.</t>
    </r>
  </si>
  <si>
    <r>
      <rPr>
        <b/>
        <sz val="10"/>
        <rFont val="Century Gothic"/>
        <family val="2"/>
        <charset val="238"/>
      </rPr>
      <t xml:space="preserve">Nabava, doprema i ugradnja tipskih širokih stupaljki </t>
    </r>
    <r>
      <rPr>
        <sz val="10"/>
        <rFont val="Century Gothic"/>
        <family val="2"/>
        <charset val="238"/>
      </rPr>
      <t>od punih rebrastih čeličnih profila, promjera profila 25mm, a širine 40cm.
U cijenu je uključena dobava i ugradnja, te sav rad i materijal.</t>
    </r>
  </si>
  <si>
    <t>Obračun po komadu ugrađenog elementa.</t>
  </si>
  <si>
    <r>
      <rPr>
        <b/>
        <sz val="10"/>
        <rFont val="Century Gothic"/>
        <family val="2"/>
        <charset val="238"/>
      </rPr>
      <t xml:space="preserve">Zidarska pripomoć </t>
    </r>
    <r>
      <rPr>
        <sz val="10"/>
        <rFont val="Century Gothic"/>
        <family val="2"/>
        <charset val="238"/>
      </rPr>
      <t>kod raznih dodatnih radova pri ugradnji cestovnih kapa hidranata i zasunskih garnitura i sl.</t>
    </r>
  </si>
  <si>
    <t>Obračun po utrošenom vremenu.</t>
  </si>
  <si>
    <t xml:space="preserve">ZIDARSKI RADOVI, UKUPNO: </t>
  </si>
  <si>
    <r>
      <rPr>
        <b/>
        <sz val="10"/>
        <rFont val="Century Gothic"/>
        <family val="2"/>
        <charset val="238"/>
      </rPr>
      <t>Geodetska izmjera i izrada geodetskog elaborata za evidentiranje građevine u katastru</t>
    </r>
    <r>
      <rPr>
        <sz val="10"/>
        <rFont val="Century Gothic"/>
        <family val="2"/>
        <charset val="238"/>
      </rPr>
      <t xml:space="preserve"> sukladno čl. 137 Zakona o gradnji. Elaborati moraju biti izrađeni u apsolutnim koordinatama (x,y,z), ovjereni od nadležnog katastarskog ureda i predani Investitoru, u pet primjeraka (i u digitalnom obliku). 
Elaborat se radi posebno u formi koja se zahtijeva prema propisima o izmjeri i kao takav mora biti ovjeren od nadležnog katastarskog ureda, a posebno u formi odgovarajućoj za korištenje od strane Vodovoda d.o.o. Zadar za uklapanje u geografski informacijski sustav(GIS) u HDKS i HTRS sustavu. 
</t>
    </r>
  </si>
  <si>
    <t xml:space="preserve">Geodetsko snimanje mora pratiti sve faze izvođenja vodovodne mreže. Dakle, osim snimanja samih cjevovoda u sklopu kojih treba prikazati i sve podzemne zaštite cijevi kao što su zacjevljenja ili obloge, moraju se za uklapanje u GIS snimiti sve ostale vodovodne građevine na mreži i svi površinski vodovodni elementi u stvarnom položaju i veličini, a to su sve vrste vodovodnih okana (okna za ogranke, muljne ispuste, zračne ventile ili sekcijske zasune), vodovodne kape iznad zasuna za ogranke (obično okrugle) ili sami zasuni s odgovarajućom standardnom shematskom oznakom i kape podzemnih hidranata ako ih ima.
Način prikaza svih vodovodnih elemenata mora biti u skladu sa standardom prikaza unošenja u GIS koji izvoditelj snimanja mora na vrijeme zatražiti od Vodovoda d.o.o. Zadar.
</t>
  </si>
  <si>
    <t>Elaborat može dobiti ovjeru samo ako je snimanje cjevovoda u cijelosti provedeno isključivo po dostupnom - vidljivom cjevovodu i samo ako sadržava izjavu odgovorne osobe kojom se to potvrđuje. Dakle snimanje cjevovoda se obavlja isključivo prije zatrpavanja, a najbolje neposredno i sukcesivno nakon uspješno provedenih tlačnih proba po dionicama kad moraju biti vidljivi svi naglavci i lukovi. Elaborat se naručitelju predaje u dovoljnom broju primjeraka (u kartiranom i digitalnom obliku), od čega se za Vodovod d.o.o. Zadar moraju osigurati po dva kartirana i po jedan digitalni za unošenje u katastar, odnosno unošenje u GIS.</t>
  </si>
  <si>
    <r>
      <t>Obračun po m</t>
    </r>
    <r>
      <rPr>
        <vertAlign val="superscript"/>
        <sz val="10"/>
        <rFont val="Century Gothic"/>
        <family val="2"/>
        <charset val="238"/>
      </rPr>
      <t>1</t>
    </r>
    <r>
      <rPr>
        <sz val="10"/>
        <rFont val="Century Gothic"/>
        <family val="2"/>
        <charset val="238"/>
      </rPr>
      <t xml:space="preserve"> cjevovoda i kom.</t>
    </r>
  </si>
  <si>
    <t xml:space="preserve">- vodoopskrbni cjevovodi </t>
  </si>
  <si>
    <r>
      <t>m</t>
    </r>
    <r>
      <rPr>
        <i/>
        <vertAlign val="superscript"/>
        <sz val="10"/>
        <rFont val="Century Gothic"/>
        <family val="2"/>
        <charset val="238"/>
      </rPr>
      <t>1</t>
    </r>
  </si>
  <si>
    <t>- hidranti</t>
  </si>
  <si>
    <t>- okno zračnog ventila</t>
  </si>
  <si>
    <t>- zasunsko okno</t>
  </si>
  <si>
    <t>- kućni priključak</t>
  </si>
  <si>
    <r>
      <rPr>
        <b/>
        <sz val="10"/>
        <rFont val="Century Gothic"/>
        <family val="2"/>
        <charset val="238"/>
      </rPr>
      <t>Čišćenje i uređenje terena</t>
    </r>
    <r>
      <rPr>
        <sz val="10"/>
        <rFont val="Century Gothic"/>
        <family val="2"/>
        <charset val="238"/>
      </rPr>
      <t xml:space="preserve"> oko izvedenog objekta, uključivo utovar i odvoz odpadaka na odgovarajući deponij.</t>
    </r>
  </si>
  <si>
    <r>
      <t>Obračun po m</t>
    </r>
    <r>
      <rPr>
        <vertAlign val="superscript"/>
        <sz val="10"/>
        <rFont val="Century Gothic"/>
        <family val="2"/>
        <charset val="238"/>
      </rPr>
      <t>2</t>
    </r>
    <r>
      <rPr>
        <sz val="10"/>
        <rFont val="Century Gothic"/>
        <family val="2"/>
        <charset val="238"/>
      </rPr>
      <t xml:space="preserve"> površine.</t>
    </r>
  </si>
  <si>
    <t xml:space="preserve">OSTALI RADOVI, UKUPNO: </t>
  </si>
  <si>
    <t>D</t>
  </si>
  <si>
    <t>VODOOPSKRBA</t>
  </si>
  <si>
    <r>
      <rPr>
        <b/>
        <sz val="10"/>
        <rFont val="Century Gothic"/>
        <family val="2"/>
        <charset val="238"/>
      </rPr>
      <t>Betoniranje betonskih oslonca hidranata</t>
    </r>
    <r>
      <rPr>
        <sz val="10"/>
        <rFont val="Century Gothic"/>
        <family val="2"/>
        <charset val="238"/>
      </rPr>
      <t xml:space="preserve"> i ugradbenih armatura u odgovarajućoj oplati betonom klase C 20/25. Uključeni su svi potrebni transporti, prijenosi građe kao i sav potreban materijal.  </t>
    </r>
  </si>
  <si>
    <t>JAVNA RASVJETA I TK</t>
  </si>
  <si>
    <t>ZEMLJANI I GRAĐEVNI RADOVI</t>
  </si>
  <si>
    <t>Iskop i zatrpavanje kanala dubine 0,8m bez obzira na kategoriju tla. Dno poravnato i pripremljeno za pješćani zasip.</t>
  </si>
  <si>
    <t>● širina iskopa 0,6m</t>
  </si>
  <si>
    <t>m</t>
  </si>
  <si>
    <t>Dobava i ugradnja duž  kabelskog kanala pijeska granulacije 0-3 mm za izradu kabelske posteljice</t>
  </si>
  <si>
    <r>
      <t>m</t>
    </r>
    <r>
      <rPr>
        <vertAlign val="superscript"/>
        <sz val="8"/>
        <color indexed="8"/>
        <rFont val="Arial"/>
        <family val="2"/>
        <charset val="238"/>
      </rPr>
      <t>3</t>
    </r>
  </si>
  <si>
    <t xml:space="preserve">Iskop rupe za izradu betonskog temelja rasvjetnog stupa, dimenzija 90x90x110cm </t>
  </si>
  <si>
    <t>Dobava betona i izrada betonskog temelja C25/30  u oplati dimenzija 90x90x110cm. U cijenu uračunati ugradnju dvije PVC cijevi Ø50mm za uvlačenje kabela, dužine 1m i 3 temeljna vijka M20</t>
  </si>
  <si>
    <t>Rasplaniranje terena, utovar i odvoz viška materijala iz iskopa na deponiju</t>
  </si>
  <si>
    <t>DEMONTAŽNI I ELEKTROMONTAŽNI RADOVI</t>
  </si>
  <si>
    <t>Dobava i ugradnja na stup svjetiljke LED
- temperatura boja svjetla 4000K
- svjetlosni tok izvora min 6500lm
- svjetlosna efikasnost izvora min 115Lm/W</t>
  </si>
  <si>
    <t xml:space="preserve">Dobava i ugradnja konzole za montažu svjetiljke s kutom nagiba od 75° -90° </t>
  </si>
  <si>
    <t>Dobava i ugradnja u zemljani kanal kabela tipa PP00-A 4x25mm2</t>
  </si>
  <si>
    <t>Dobava i ugradnja u zemljani kanal PVC štitnika dužine 1m za mehaničku zaštitu kabela</t>
  </si>
  <si>
    <t>Dobava i ugradnja plastične vrpce upozorenja "POZOR-ENERGETSKI KABEL"</t>
  </si>
  <si>
    <t>Dobava i ugradnja u zemljani kanal pocinčane trake FeZn 25x4mm2</t>
  </si>
  <si>
    <t>Spajanje metalnog stupa na FeZN 25x4mm2</t>
  </si>
  <si>
    <t>Dobava i ugradnja priključnih ormarića u rasvjetne stupove, s pripadnim osiguračima od 6A</t>
  </si>
  <si>
    <t xml:space="preserve">Dobava i ugradnja u rasvjetni stup kabel tipa  PP-Y 3x2,5 mm2 </t>
  </si>
  <si>
    <t>PRIPREMNO ZAVRŠNI RADOVI</t>
  </si>
  <si>
    <t xml:space="preserve">Upoznavanje trase javne rasvjete </t>
  </si>
  <si>
    <t>Iskoličenje pozicije rasvjetnih stupova i mikrolokacije svakog stupa</t>
  </si>
  <si>
    <t>Izrada geodetsko - katastarskog elaborata  položenih vodova JR</t>
  </si>
  <si>
    <t>Izrada projekta izvedenog stanja</t>
  </si>
  <si>
    <t>Mjerenje i izdavanje mjernog protokola</t>
  </si>
  <si>
    <t>● otpora izolacije</t>
  </si>
  <si>
    <t>● otpora uzemljenja</t>
  </si>
  <si>
    <t>● otpora petlje</t>
  </si>
  <si>
    <t>E</t>
  </si>
  <si>
    <t xml:space="preserve">Postavljanje montažnog zdenaca tip  MZ D1, unutarnje dimenzije 102/92/72 (cm), sa svim radovima </t>
  </si>
  <si>
    <t>Izrada spoja na postojeće napajanje javne rasvjete glavne prometnice (nastavak s zadnjeg stupa JR)</t>
  </si>
  <si>
    <t>Isklop i puštanje pod napon, a po HEP DP "Elektra Zadar" troškovniku</t>
  </si>
  <si>
    <r>
      <t xml:space="preserve">Dobava, doprema i postavljanje u kanal 2xPEHD </t>
    </r>
    <r>
      <rPr>
        <sz val="10"/>
        <color indexed="8"/>
        <rFont val="Calibri"/>
        <family val="2"/>
        <charset val="238"/>
      </rPr>
      <t>Ø</t>
    </r>
    <r>
      <rPr>
        <sz val="10"/>
        <color indexed="8"/>
        <rFont val="Arial"/>
        <family val="2"/>
      </rPr>
      <t>50 između zdenaca MZ D1</t>
    </r>
  </si>
  <si>
    <r>
      <rPr>
        <b/>
        <sz val="10"/>
        <rFont val="Century Gothic"/>
        <family val="2"/>
        <charset val="238"/>
      </rPr>
      <t xml:space="preserve">Izrada obostrano zaštitne ograde. </t>
    </r>
    <r>
      <rPr>
        <sz val="10"/>
        <rFont val="Century Gothic"/>
        <family val="2"/>
        <charset val="238"/>
      </rPr>
      <t xml:space="preserve">Stavkom je obuhvaćen rad i materijal za izradu zaštitne ograde uzduž rova, zbog zaštite radnika i prolaznika za vrijeme iskopa. U cijenu je uračunata dobava, postava i demontaža ograde nakon završetka radova. </t>
    </r>
  </si>
  <si>
    <r>
      <t xml:space="preserve">Nabava, prijevoz i ugradnja prometnih stupića </t>
    </r>
    <r>
      <rPr>
        <b/>
        <sz val="10"/>
        <rFont val="Century Gothic"/>
        <family val="2"/>
        <charset val="238"/>
      </rPr>
      <t xml:space="preserve">za ograđivanje, za betoniranje, </t>
    </r>
    <r>
      <rPr>
        <b/>
        <sz val="10"/>
        <rFont val="Calibri"/>
        <family val="2"/>
        <charset val="238"/>
      </rPr>
      <t>Ø</t>
    </r>
    <r>
      <rPr>
        <b/>
        <sz val="9"/>
        <rFont val="Century Gothic"/>
        <family val="2"/>
        <charset val="238"/>
      </rPr>
      <t>60 mm. Ukupne visine 1330 mm, visine iznad tla 1000 mm.</t>
    </r>
    <r>
      <rPr>
        <sz val="10"/>
        <rFont val="Century Gothic"/>
        <family val="2"/>
        <charset val="238"/>
      </rPr>
      <t xml:space="preserve"> Prometni stupići se ugrađuju prema projektu prometne opreme i signalizacije, a u skladu s važećim Pravilnikom o prometnim znakovima, opremi i signalizaciji na cestama i važećim hrvatskim normama koje reguliraju to područje. U cijenu je uključen sav rad, oprema i materijal potreban za potpuno dovršenje stavke. </t>
    </r>
  </si>
  <si>
    <t>UKUPNO  Oborinska odvodnja  ( kn ):</t>
  </si>
  <si>
    <t>UKUPNO  Prometne površine  ( kn ):</t>
  </si>
  <si>
    <t>UKUPNO Prometna signalizacija  ( kn ):</t>
  </si>
  <si>
    <t>UKUPNO Vodoopskrba ( kn ) :</t>
  </si>
  <si>
    <r>
      <t>Strojni široki iskop bez obzira na kategoriju tla</t>
    </r>
    <r>
      <rPr>
        <sz val="10"/>
        <rFont val="Century Gothic"/>
        <family val="2"/>
        <charset val="238"/>
      </rPr>
      <t xml:space="preserve"> prema odredbama projekta  s utovarom u prijevozno sredstvo i transportom na mjesto deponiranja (ili ugradnje). Uključen je eventualno potrebno crpljenje vode pri  iskopu. U cijenu je uključen iskop, utovar u transportno vozilo i transport viška materijala na deponiju koju osigurava izvođač radova, priprema privremenih prometnica s održavanjem istih za cijelo vrijeme korištenja, te sanacija okoliša nakon dovršenja radova. Obračun se vrši po m</t>
    </r>
    <r>
      <rPr>
        <vertAlign val="superscript"/>
        <sz val="10"/>
        <rFont val="Century Gothic"/>
        <family val="2"/>
        <charset val="238"/>
      </rPr>
      <t>3</t>
    </r>
    <r>
      <rPr>
        <sz val="10"/>
        <rFont val="Century Gothic"/>
        <family val="2"/>
        <charset val="238"/>
      </rPr>
      <t xml:space="preserve"> stvarno izvršenog iskopa tla u sraslom stanju, bez obzira na kategoriju. </t>
    </r>
  </si>
  <si>
    <t xml:space="preserve">PROMETNE POVRŠINE RADOVI </t>
  </si>
  <si>
    <r>
      <rPr>
        <b/>
        <sz val="10"/>
        <rFont val="Century Gothic"/>
        <family val="2"/>
        <charset val="238"/>
      </rPr>
      <t>Zamjena sloja slabog temeljnog tla</t>
    </r>
    <r>
      <rPr>
        <sz val="10"/>
        <rFont val="Century Gothic"/>
        <family val="2"/>
        <charset val="238"/>
      </rPr>
      <t xml:space="preserve"> boljim materijalom zahtjeva kakvoće Sz≥100 %, Ms≥40 Mn/m2, prijevoz na udaljenost do 5000 m.  U cijeni je uključen široki strojni iskop sloja slabog tla debljine minimalno 50 cm ili  prema uputama nadzornog inženjera s utovarom i prijevozom u odlagalište, nabavom i prijevozom dobrog nasipnog materijala, te planiranje i zbijanje nasipnih slojeva u skladu s OTU, kao i troškovi pokusne dionice. Obračun u kubičnim metrima  potpuno završenog i zbijenog sloja.</t>
    </r>
  </si>
  <si>
    <t>NAPOMENA: 
Iskop rovova u budućim prometnim površinama je umanjen za visinu asfaltnih slojeva i posteljice.
Predmetne oduzete količine su obrađene troškovnikom A - Prometne površine.</t>
  </si>
  <si>
    <t>NAPOMENA: 
U predmetnoj stavci zatrpavanje rova obračunato je do donje razine tampona prometnice, koji se zajedno sa asfaltnim zastorom obradio ovim troškovnikom poglavlje A Prometne površine.</t>
  </si>
  <si>
    <r>
      <rPr>
        <b/>
        <i/>
        <u/>
        <sz val="10"/>
        <rFont val="Century Gothic"/>
        <family val="2"/>
        <charset val="238"/>
      </rPr>
      <t xml:space="preserve">NAPOMENA: </t>
    </r>
    <r>
      <rPr>
        <b/>
        <i/>
        <sz val="10"/>
        <rFont val="Century Gothic"/>
        <family val="2"/>
        <charset val="238"/>
      </rPr>
      <t xml:space="preserve">
Predmetne stavka vezne na čišćenje površina obrađene su troškovnikom A Prometne površine.</t>
    </r>
  </si>
  <si>
    <r>
      <rPr>
        <b/>
        <i/>
        <u/>
        <sz val="10"/>
        <rFont val="Century Gothic"/>
        <family val="2"/>
        <charset val="238"/>
      </rPr>
      <t>NAPOMENA:</t>
    </r>
    <r>
      <rPr>
        <b/>
        <i/>
        <sz val="10"/>
        <rFont val="Century Gothic"/>
        <family val="2"/>
        <charset val="238"/>
      </rPr>
      <t xml:space="preserve">
Predmetna stavka je obrađena troškovnikom A Prometne površine.
Izvođač je dužan prije početka građenja poslati službeni poziv Vodovodu d.o.o., Zadar, HEP d.d., HT d.d.,Gradu Zadar (Javna rasvjeta), te ostale vlasnike postojećih instalacija na lokaciji za obilježavanje istih.
Izvođač je dužan prije bilo kakvog zahvata na postojećem vodoopskrbnom sustavu poslati službeni zahtjev Vodovodu d.o.o. Zadar, te organizirati sastanak sa njihovim predstavnicima. Spajanje predmetnog sustava na postoječi će obavljati djelatnici Vodovoda d.o.o. Zadar. 
Za eventualno oštećenje bilo kojih postojećih instalacija pri građenju je odgovaran izvođač, te je dužan provesti sanaciju oštećenih instalacija o svom trošku. </t>
    </r>
  </si>
  <si>
    <r>
      <rPr>
        <b/>
        <i/>
        <u/>
        <sz val="10"/>
        <rFont val="Century Gothic"/>
        <family val="2"/>
        <charset val="238"/>
      </rPr>
      <t xml:space="preserve">NAPOMENA: </t>
    </r>
    <r>
      <rPr>
        <b/>
        <i/>
        <sz val="10"/>
        <rFont val="Century Gothic"/>
        <family val="2"/>
        <charset val="238"/>
      </rPr>
      <t xml:space="preserve">
U predmetnoj stavci iskop je obračunat ispod tampona i asfaltnog zastora prometnice, koji su obrađeni troškovnikom A Prometne površine.</t>
    </r>
  </si>
  <si>
    <r>
      <rPr>
        <b/>
        <sz val="10"/>
        <rFont val="Century Gothic"/>
        <family val="2"/>
        <charset val="238"/>
      </rPr>
      <t>Dobava i doprema materijala, izrada vodonepropusnog  betona C30/37, XC4 te betoniranje armiranobetonskih okana</t>
    </r>
    <r>
      <rPr>
        <sz val="10"/>
        <rFont val="Century Gothic"/>
        <family val="2"/>
        <charset val="238"/>
      </rPr>
      <t>, debljine dna i zidova 0,25 m, armiranobetonske pokrovne ploče okna debljine 0,20 m i raspoložive visine u oknu 1,8m. Betoniranje izvesti u odgovarajućoj dvostranoj oplati uključivo dobavu i dopremu materijala te izradu i skidanje oplate. Prolaz cijevi kroz zidove komore izvesti pomoću FF-komada s navarenom uzidnom prirubnicom radi pruzimanja aksijalnih sila. U donjoj ploči okna izvesti sabirnik za skupljanje i evakuaciju vode.
Obračun po m</t>
    </r>
    <r>
      <rPr>
        <vertAlign val="superscript"/>
        <sz val="10"/>
        <rFont val="Century Gothic"/>
        <family val="2"/>
        <charset val="238"/>
      </rPr>
      <t>3</t>
    </r>
    <r>
      <rPr>
        <sz val="10"/>
        <rFont val="Century Gothic"/>
        <family val="2"/>
        <charset val="238"/>
      </rPr>
      <t xml:space="preserve"> ugrađenog betona.</t>
    </r>
  </si>
  <si>
    <t>SAŽETAK D</t>
  </si>
  <si>
    <t>ZEMLJANI I GRAĐEVNI RADOVI UKUPNO kn</t>
  </si>
  <si>
    <t>DEMONTAŽNI I ELEKTROMONTAŽNI RADOVI UKUPNO kn</t>
  </si>
  <si>
    <t>PRIPREMNO ZAVRŠNI RADOVI UKUPNO kn</t>
  </si>
  <si>
    <t>SAŽETAK E</t>
  </si>
  <si>
    <t>UKUPNO Javna rasvjeta i TK ( kn ) :</t>
  </si>
  <si>
    <t xml:space="preserve">PRIPREMNO ZAVRŠNI RADOVI </t>
  </si>
  <si>
    <t>PROMETNE POVRŠINE RADOVI</t>
  </si>
  <si>
    <t>1.1.</t>
  </si>
  <si>
    <t>1.2.</t>
  </si>
  <si>
    <r>
      <t>m</t>
    </r>
    <r>
      <rPr>
        <sz val="10"/>
        <rFont val="Century Gothic"/>
        <family val="2"/>
        <charset val="238"/>
      </rPr>
      <t>'</t>
    </r>
  </si>
  <si>
    <t>SAŽETAK  A Prometne površine</t>
  </si>
  <si>
    <t>SAŽETAK  B Oborinska odvodnja</t>
  </si>
  <si>
    <r>
      <rPr>
        <b/>
        <sz val="10"/>
        <rFont val="Century Gothic"/>
        <family val="2"/>
        <charset val="238"/>
      </rPr>
      <t>Zaštita i podešavanje postojećih podzemnih instalacija za vrijeme radova na projektiranim prometnicama.</t>
    </r>
    <r>
      <rPr>
        <sz val="10"/>
        <rFont val="Century Gothic"/>
        <family val="2"/>
        <charset val="238"/>
      </rPr>
      <t xml:space="preserve"> Nakon što na Izvođačevo traženje nadležna poduzeća označe svoje postojeće instalacije (EKI, el.energija, javna rasvjeta i vodovod), Izvođač  je dužan voditi računa da se iste ne oštete.  Radovi se moraju obavljati prema uvjetima službe u čijoj su nadležnosti postojeće instalacije, uz nadzor predstavnika iste.
Količine su pretpostavljene na temelju projektantu dostupnih podataka o postojećim instalacijama, a
plaća se na osnovi od strane nadzornog inženjera ovjerenih  količina obavljenih radova, prema troškovniku odgovarajuće specijalizirane ili komunalne radne organizacije.</t>
    </r>
    <r>
      <rPr>
        <i/>
        <sz val="10"/>
        <rFont val="Century Gothic"/>
        <family val="2"/>
        <charset val="238"/>
      </rPr>
      <t xml:space="preserve"> </t>
    </r>
  </si>
  <si>
    <t>Ponuditelj je dužan u ponudi priložiti potvrdu o sukladnosti izdanu temeljem izvješća ispitnog laboratorija ovlaštenog od strane Hrvatske akreditacijske agencije, kojim dokazuje da okna u potpunosti odgovaraju zahtijevanim karakteristikama prema opisu iz ove stavke i tehničkom opisu.</t>
  </si>
  <si>
    <r>
      <rPr>
        <b/>
        <sz val="10"/>
        <rFont val="Century Gothic"/>
        <family val="2"/>
        <charset val="238"/>
      </rPr>
      <t xml:space="preserve">Postavljanje prometnih znakova znakovi obavijesti </t>
    </r>
    <r>
      <rPr>
        <sz val="10"/>
        <rFont val="Century Gothic"/>
        <family val="2"/>
        <charset val="238"/>
      </rPr>
      <t xml:space="preserve">pravokutnog oblika
- dimentije 60 x 60cm,
prema projektu prometne opreme i signalizacije, a u skladu s </t>
    </r>
    <r>
      <rPr>
        <i/>
        <sz val="10"/>
        <rFont val="Century Gothic"/>
        <family val="2"/>
        <charset val="238"/>
      </rPr>
      <t>Pravilnikom o prometnim znakovima, opremi i signalizaciji na cestama  (NN 92/19)  i HRN EN 1116, HRN EN 12889-1, HRN EN 1790.</t>
    </r>
    <r>
      <rPr>
        <sz val="10"/>
        <color rgb="FFFF0000"/>
        <rFont val="Century Gothic"/>
        <family val="2"/>
        <charset val="238"/>
      </rPr>
      <t xml:space="preserve">
</t>
    </r>
    <r>
      <rPr>
        <sz val="10"/>
        <rFont val="Century Gothic"/>
        <family val="2"/>
        <charset val="238"/>
      </rPr>
      <t>U cijenu je uključena  izrada i nabava znakova s bojenjem i lijepljenjem folije retroreflektirajućih materijala najmanjeg koeficijenta retrorefleksije razreda RA1  prema HRN EN 1436 en - engineer intesity), svi prijevozi, prijenosi i skladištenje, sav rad i materijal, te pričvrsni elementi i pribor za ugradnju po uvjetima iz projekta. Obračun je po broju komada pričvršćenih znakova.</t>
    </r>
  </si>
  <si>
    <r>
      <rPr>
        <b/>
        <i/>
        <u/>
        <sz val="10"/>
        <rFont val="Century Gothic"/>
        <family val="2"/>
        <charset val="238"/>
      </rPr>
      <t xml:space="preserve">NAPOMENA: </t>
    </r>
    <r>
      <rPr>
        <b/>
        <i/>
        <sz val="10"/>
        <rFont val="Century Gothic"/>
        <family val="2"/>
        <charset val="238"/>
      </rPr>
      <t xml:space="preserve">
Predmetna stavka je obrađena troškovnikom A Prometne pvršine</t>
    </r>
  </si>
  <si>
    <t>NAPOMENA: 
U predmetnoj stavci zatrpavanje rova obračunato je do donje razine tampona prometnice, koji će se zajedno sa asfaltnim zastorom obraditi troškovnikom A Prometne površine.</t>
  </si>
  <si>
    <r>
      <rPr>
        <b/>
        <sz val="10"/>
        <rFont val="Century Gothic"/>
        <family val="2"/>
        <charset val="238"/>
      </rPr>
      <t xml:space="preserve">Nabava, doprema i montaža oblikovnih komada </t>
    </r>
    <r>
      <rPr>
        <sz val="10"/>
        <rFont val="Century Gothic"/>
        <family val="2"/>
        <charset val="238"/>
      </rPr>
      <t>od nodularnog lijeva (ductile) GGG 40 prema HRN EN 545 ili jednakovrijedno, za nazivni tlak PN 10 bara. Svi oblikovni komadi trebaju imati antikorozivnu zaštitu iznutra i izvana epoxy.</t>
    </r>
  </si>
  <si>
    <t xml:space="preserve"> Oblikovni komadi moraju imati:
- naglavak s utičnim spojem tip TYTON sa brtvom od EPDM
- prirubnice PN 10 za spoj po HRN EN 1092-2 ili jednakovrijedno,
- gumena brtva s prokronskim prstenom za pitku vodu, za radni tlak 10 do 40 bara, prema HRN EN 1514-1 i HRN EN 681-1/A3 ili jednakovrijedno. Obavezno stezanje s moment ključem prema preporuci proizvođača.</t>
  </si>
  <si>
    <r>
      <rPr>
        <b/>
        <sz val="10"/>
        <rFont val="Century Gothic"/>
        <family val="2"/>
        <charset val="238"/>
      </rPr>
      <t>Nabava, dobava i ugradnja lijevano-željeznog nadzemnog i podzemnog hidranta</t>
    </r>
    <r>
      <rPr>
        <sz val="10"/>
        <rFont val="Century Gothic"/>
        <family val="2"/>
        <charset val="238"/>
      </rPr>
      <t xml:space="preserve"> DN 80 mm,  prema HRN EN 14384 ili jednakovrijedno, s pripadajućom opremom. Atestiranje funkcionalnosti hidranata od strane ovlaštene organizacije. Uračunat pregled prije ugradnje, dotjerivanje zaštitom protiv korozije nakon ugradnje te sav brtveni i spojni materijal. Oblaganje hidranta složenom opekom u suho te svi potrebni prijenosi. Obračun po ugrađenom komadu.</t>
    </r>
  </si>
  <si>
    <t>- gumena brtva s prokronskim prstenom za pitku vodu, za radni tlak 10 do 40 bara, prema HRN EN 1514-1 i HRN EN 681-1/A3 ili jednakovrijedno. Obavezno stezanje s moment ključem prema preporuci proizvođača 
- prokromski  vijak odgovarajućih dimenzija po HRN EN ISO 4016 sa maticom po HRN EN ISO 4034 ili jednakovrijedno, s podloškom.</t>
  </si>
  <si>
    <r>
      <rPr>
        <b/>
        <sz val="10"/>
        <rFont val="Century Gothic"/>
        <family val="2"/>
        <charset val="238"/>
      </rPr>
      <t>Ispitivanje nepropusnosti cjevovoda vodom</t>
    </r>
    <r>
      <rPr>
        <sz val="10"/>
        <rFont val="Century Gothic"/>
        <family val="2"/>
        <charset val="238"/>
      </rPr>
      <t xml:space="preserve"> ("tlačna proba"), a  prema odredbama HRN EN 805 i uputama DVGW (radni list W 400-2) ili jednakovrijedno. </t>
    </r>
  </si>
  <si>
    <t>Prskanje prethodnog sloja kationskom bitumenskom emulzijom prije ugradnje habajućeg sloja asfalta, u količini od 0,20 kg/m2. Prije početka prskanja bitumenskom emulzijom, površina mora biti suha i čista. Tip bitumenske emulzije zavisi o vrsti predviđenog habajućeg  sloja. U cijeni su sadržani svi troškovi nabave materijala, prijevoz, oprema i sve ostalo što je potrebno za potpuno izvođenje radova. Obračun je po m2 stvarno poprskane površine.Izvedba i kontrola kakvoće prema HRN EN 13108-1 ili jednakovrijedan i Tehničkim uvjetima za asfaltne kolnike (Hrvatske ceste d.o.o., 2015. god.)</t>
  </si>
  <si>
    <t>Izvedba i kontrola kakvoće prema (HRN EN 13108-1) ili jednakovrijedan  i tehničkim svojstvima i zahtjevima za građevne proizvode za proizvodnju asfaltnih mješavina i za asfaltne slojeve kolnika.</t>
  </si>
  <si>
    <t>Dubina rova prema uzdužnom profilu, a širina prema poprečnim profilima, a sve u skladu s HRN EN 1610 ili jednakovrijedan.</t>
  </si>
  <si>
    <r>
      <t xml:space="preserve">Nabava, doprema, raznošenje, ubacivanje, grubo i fino planiranje te nabijanje </t>
    </r>
    <r>
      <rPr>
        <b/>
        <sz val="10"/>
        <rFont val="Century Gothic"/>
        <family val="2"/>
        <charset val="238"/>
      </rPr>
      <t>posteljice</t>
    </r>
    <r>
      <rPr>
        <sz val="10"/>
        <rFont val="Century Gothic"/>
        <family val="2"/>
        <charset val="238"/>
      </rPr>
      <t xml:space="preserve"> od sitnozrnatog materijala maksimalne veličine zrna 4 mm. Posteljica je debljine 10 cm. Cijevi moraju ravnomjerno nalijegati na posteljicu čitavom dužinom (kut nalijeganja cijevi min. 90°), a na mjestu spojeva treba ostaviti udubljenje za izradu spojeva. Podlogu/posteljicu za cijevi treba izvesti u skladu s HRN EN 1610 ili jednakovrijedan.</t>
    </r>
  </si>
  <si>
    <r>
      <t xml:space="preserve">Nabava, doprema, raznošenje, ubacivanje  sitnozrnatog materijala, te </t>
    </r>
    <r>
      <rPr>
        <b/>
        <sz val="10"/>
        <rFont val="Century Gothic"/>
        <family val="2"/>
        <charset val="238"/>
      </rPr>
      <t xml:space="preserve">zatrpavanje rova oko i iznad cijevi </t>
    </r>
    <r>
      <rPr>
        <sz val="10"/>
        <rFont val="Century Gothic"/>
        <family val="2"/>
        <charset val="238"/>
      </rPr>
      <t>sitnozrnatim materijalom (pijesak i sitni šljunak) maksimalne veličine zrna 4 mm. Zatrpavanje biranim materijalom iz iskopa nije dozvoljeno. Zatrpavanje vršiti do</t>
    </r>
    <r>
      <rPr>
        <b/>
        <sz val="10"/>
        <rFont val="Century Gothic"/>
        <family val="2"/>
        <charset val="238"/>
      </rPr>
      <t xml:space="preserve"> visine 30 cm</t>
    </r>
    <r>
      <rPr>
        <sz val="10"/>
        <rFont val="Century Gothic"/>
        <family val="2"/>
        <charset val="238"/>
      </rPr>
      <t xml:space="preserve"> iznad tjemena cijevi na način da spojevi cijevi ostanu slobodni sve dok se ne okonča tlačna proba, a zatim i njih zatrpati na isti način. Pri tome će na sredini cijevi visina nasutog materijala iznad tjemena cijevi biti viša od 30 cm</t>
    </r>
    <r>
      <rPr>
        <b/>
        <sz val="10"/>
        <rFont val="Century Gothic"/>
        <family val="2"/>
        <charset val="238"/>
      </rPr>
      <t>,</t>
    </r>
    <r>
      <rPr>
        <sz val="10"/>
        <rFont val="Century Gothic"/>
        <family val="2"/>
        <charset val="238"/>
      </rPr>
      <t xml:space="preserve"> tako da se nakon uspješno provedene tlačne probe razastiranjem tog materijala može postići jednolika debljina nadsloja od 30 cm iznad tjemena cijevi duž cijelog cjevovoda i po čitavoj širini rova. 
Nalijeganje cijevi na posteljicu mora biti po čitavoj dužini cijevi, a kut nalijeganja mora biti min 90°. 
Bočno zatrpavanje i zaštitni sloj iznad cijevi u debljini od 30 cm treba izvesti u skladu s HRN EN 1610 ili jednakovrijedan. U stavku uključena nabava, doprema, razvažanje duž trase, ubacivanje, razastiranje te nabijanje materijala. </t>
    </r>
  </si>
  <si>
    <t>Nabava, doprema, raznošenje, te zasip sitnozrnatim materijalom granulacije  0-32, uz sabijenost od 95% po Proctoru prema HRN EN 13286-2 ili jednakovrijedan,  revizijskih okana u širini od 50 cm.
Zasip popunjava proširenja za revizijska okna, slivnike i dio rova cjevovoda.
Obračun po m3 ugrađenog materijala.</t>
  </si>
  <si>
    <t>Zatrpavanje treba izvesti u skladu s HRN EN 1610 ili jednakovrijedan. Spojna mjesta na cjevovodu ostaviti otvorena do uspješne provedbe tlačne probe. Obračun po m3 ugrađenog materijala.</t>
  </si>
  <si>
    <t xml:space="preserve">Dobava, prijevoz, istovar i uskladištenje na gradilišni deponij, te raznošenje duž rova, polaganje u rov i montaža  PVC SN8  cijevi za gravitacijsku odvodnju, sa strukturiranom stjenkom (rebraste cijevi), u skladu sa HRN EN 13476-3 ili jednakovrijean.
Cijevi se spajaju naglavkom sa gumenim prstenom (EPDM) ili spojnicom s dva brtvena prstena. Svi brtveni elementi moraju biti izrađeni u skladu s odgovarajućim normama.         </t>
  </si>
  <si>
    <t>Nabava, doprema, deponiranje pokraj rova i ugradnja - polaganje u rov na pripremljenu pješčanu posteljicu   SN8 PVC cijevi DN  160 mm prema EN1401-1 ili jednakovrijedan spoja cestovnih slivnika  na revizijska okna sustava odvodnje. 
Ponuditelj je dužan u ponudi priložiti potvrdu o sukladnosti izdanu temeljem izvješća ispitnog laboratorija ovlaštenog od strane Hrvatske akreditacijske agencije, kojim dokazuje da cijevi u potpunosti odgovaraju zahtijevanim karakteristikama prema opisu iz ove stavke i tehničkom opisu. Jedinična cijena stavke sadrži sav potreban rad, materijal i pripomoći. U jediničnu cijenu uključen je sav potreban spojni i drugi  brtveni  materijal potreban za montažu cijevi, a koji omogućava izradu spoja nosivosti koja je jednaka traženoj nazivnoj krutosti cjevovoda. 
Obračun po m'</t>
  </si>
  <si>
    <r>
      <t>Nabava, doprema, uskladištenje i ugradnja na privremenu gradilišnu deponiju</t>
    </r>
    <r>
      <rPr>
        <b/>
        <sz val="10"/>
        <rFont val="Century Gothic"/>
        <family val="2"/>
        <charset val="238"/>
      </rPr>
      <t xml:space="preserve"> revizijskih okana</t>
    </r>
    <r>
      <rPr>
        <sz val="10"/>
        <rFont val="Century Gothic"/>
        <family val="2"/>
        <charset val="238"/>
      </rPr>
      <t xml:space="preserve"> prosječne visine</t>
    </r>
    <r>
      <rPr>
        <b/>
        <sz val="10"/>
        <rFont val="Century Gothic"/>
        <family val="2"/>
        <charset val="238"/>
      </rPr>
      <t xml:space="preserve"> 3,2 m</t>
    </r>
    <r>
      <rPr>
        <sz val="10"/>
        <rFont val="Century Gothic"/>
        <family val="2"/>
        <charset val="238"/>
      </rPr>
      <t>. Okna su u skladu s HRN EN 13598-2 ili jednakovrijedan  izrađena od PEHD-a nazivne krutosti SN 8, profila DN 1000 mm rebraste/korugirane ili glatke (min. debljina glatke stijenka 25 mm).</t>
    </r>
  </si>
  <si>
    <t>Tijelo okna mora imati integrirane stupaljke od nehrđajućeg materijala (min. razmak te širina stupaljke  sukladno važećim normativima) sukladno normi HRN EN 14396 ili jednakovrijedan.                                   
Konus profila suženja min. 600 mm mora imati integrirane stupaljke i tako izveden da podnosi ispitna opterećenja sukladno zahtjevima norme. Svi segmenti okna moraju biti spojivi na brtvu uz garanciju vodotijesnosti, statičke stabilnosti te otpornosti na djelovanje uzgona. Brtveni elementi koji se koriste na spojevima segmenata te na spoju cijevi i okna moraju biti u skladu s HRN EN  681-1/A3 ili jednakovrijedan.</t>
  </si>
  <si>
    <r>
      <t xml:space="preserve">Betoniranje </t>
    </r>
    <r>
      <rPr>
        <b/>
        <sz val="10"/>
        <rFont val="Century Gothic"/>
        <family val="2"/>
        <charset val="238"/>
      </rPr>
      <t xml:space="preserve">armiranobetonske ploče d=20 cm i zidova d=25 cm </t>
    </r>
    <r>
      <rPr>
        <sz val="10"/>
        <rFont val="Century Gothic"/>
        <family val="2"/>
        <charset val="238"/>
      </rPr>
      <t>upojnih bunara betonom C 30/37 – razred izloženosti XC2 - minimalno 280 kg cementa CEM I /m</t>
    </r>
    <r>
      <rPr>
        <vertAlign val="superscript"/>
        <sz val="10"/>
        <rFont val="Century Gothic"/>
        <family val="2"/>
        <charset val="238"/>
      </rPr>
      <t>3</t>
    </r>
    <r>
      <rPr>
        <sz val="10"/>
        <rFont val="Century Gothic"/>
        <family val="2"/>
        <charset val="238"/>
      </rPr>
      <t xml:space="preserve"> - max. 0,15 % CL. Sastav betona, granulacija agregata, te priprema i ugradnja betonske smjese mora u svemu odgovarati odredbama Tehničkih propisa za betonske konstrukcije (Sl. list br. 101/05) – Prilog I i priznatim tehničkim pravilima određenim tim prilogom.
Armatura mora odgovarati HRN EN 10080-1 ili jednakovrijedan. U betonu bunara izvesti perforacije Ø100 (3kom/m</t>
    </r>
    <r>
      <rPr>
        <vertAlign val="superscript"/>
        <sz val="10"/>
        <rFont val="Century Gothic"/>
        <family val="2"/>
        <charset val="238"/>
      </rPr>
      <t xml:space="preserve">2 </t>
    </r>
    <r>
      <rPr>
        <sz val="10"/>
        <rFont val="Century Gothic"/>
        <family val="2"/>
        <charset val="238"/>
      </rPr>
      <t xml:space="preserve">).
U cijenu uključena armatura te ugradnju betona strojno, na licu mjesta.
</t>
    </r>
  </si>
  <si>
    <t>Ispitivanje montiranih cjevovoda odvodnje na vodonepropusnost pritiskom vode od 0,5 bara kroz vrijeme od najmanje jedan sat, uključivo prethodno ispiranje kanala od eventualno zaostalih nečistoća i predmeta, punjenjem vodom, ostavljanje kanala napunjenog vodom kroz vrijeme od 24 sata da se stijenke cijevi natope vodom, podizanje pritiska, držanje pod pritiskom jedan sat, te tlačnu pumpu, brtvene okvire i sav ostali pomoćni materijal potreban za provedbu ispitivanja. Metoda ispitivanja vodonepropusnosti sustava i pojedinačnih spojeva u skladu s normom HRN EN 1610 ili jednakovrijedan.</t>
  </si>
  <si>
    <t>Ispitivanje gravitacijskih kolektora i slivničkih veza na protočnost. Nakon potpunog završetka svih radova mora se izvršiti ispitivanje svih ugrađenih cijevi na protočnost. Stavka obuhvaća punjenje vodom, vizualni pregled okana, čišćenje okana, ispuštanje vode i ispravak mogućih neispravnosti. Ispitivanje protočnih mjerila obujma i mase, akreditirani su prema normi HRN EN ISO/IEC 17025 ili jednakovrijedan.</t>
  </si>
  <si>
    <t>Ispitivanje kamerom. Snimanje  nakon polaganja i zatrpavanja rova, a prije asfaltiranja dionice. Detekciju stanja vršiti prema zahtjevima norme HRN EN 13508-2 ili jednakovrijedan. Predati kao digitalnu snimku na CD-u u dva primjerka uvezanog elaborata ukljućujući i pisani izvještaj s prijedlogom eventualne sanacije.</t>
  </si>
  <si>
    <r>
      <rPr>
        <b/>
        <sz val="10"/>
        <rFont val="Century Gothic"/>
        <family val="2"/>
        <charset val="238"/>
      </rPr>
      <t>Postavljanje nosača (stupova) za pričvršćivanje prometnih znakova</t>
    </r>
    <r>
      <rPr>
        <sz val="10"/>
        <rFont val="Century Gothic"/>
        <family val="2"/>
        <charset val="238"/>
      </rPr>
      <t xml:space="preserve">
- od jednog stupa za jedan prometni znak, 
- od Fe cijevi promjera 63.5 mm sa zaštitnom vrućim pocinčavanjem prosječne debljine 85 µm odnosno dvostruki sustav iste zaštite dimenzija i vrste prema projektu prometne opreme i signalizacije a u skladu s </t>
    </r>
    <r>
      <rPr>
        <i/>
        <sz val="10"/>
        <rFont val="Century Gothic"/>
        <family val="2"/>
        <charset val="238"/>
      </rPr>
      <t>Pravilnikom o prometnim znakovima, opremi i signalizaciji na cestama (NN 92/19) i HRN EN 12899-1 ili jednakovrijedan.</t>
    </r>
    <r>
      <rPr>
        <sz val="10"/>
        <rFont val="Century Gothic"/>
        <family val="2"/>
        <charset val="238"/>
      </rPr>
      <t xml:space="preserve"> U cijenu je uključena nabava i postava stupova prema projektu (od Fe cijevi), svi prijevozi i prijenosi sa skladištenjem te sav rad i materijal za ugradnju po uvjetima iz projekta. </t>
    </r>
  </si>
  <si>
    <r>
      <rPr>
        <b/>
        <sz val="10"/>
        <rFont val="Century Gothic"/>
        <family val="2"/>
        <charset val="238"/>
      </rPr>
      <t>Postavljanje nosača (stupova) za pričvršćivanje prometnih znakova</t>
    </r>
    <r>
      <rPr>
        <sz val="10"/>
        <rFont val="Century Gothic"/>
        <family val="2"/>
        <charset val="238"/>
      </rPr>
      <t xml:space="preserve">
- od jednog stupa za dva prometna znaka, 
- od Fe cijevi promjera 63.5 mm sa zaštitnom vrućim pocinčavanjem prosječne debljine 85 µm odnosno dvostruki sustav iste zaštite dimenzija i vrste prema projektu prometne opreme i signalizacije a u skladu s </t>
    </r>
    <r>
      <rPr>
        <i/>
        <sz val="10"/>
        <rFont val="Century Gothic"/>
        <family val="2"/>
        <charset val="238"/>
      </rPr>
      <t>Pravilnikom o prometnim znakovima, opremi i signalizaciji na cestama (NN 92/19) i HRN EN 12899-1 ili jednakovrijedan.</t>
    </r>
    <r>
      <rPr>
        <sz val="10"/>
        <rFont val="Century Gothic"/>
        <family val="2"/>
        <charset val="238"/>
      </rPr>
      <t xml:space="preserve"> U cijenu je uključena nabava i postava stupova prema projektu (od Fe cijevi), svi prijevozi i prijenosi sa skladištenjem te sav rad i materijal za ugradnju po uvjetima iz projekta. </t>
    </r>
  </si>
  <si>
    <r>
      <t xml:space="preserve">Postavljanje prometnih znakova izričitih naredbi - </t>
    </r>
    <r>
      <rPr>
        <sz val="10"/>
        <rFont val="Century Gothic"/>
        <family val="2"/>
        <charset val="238"/>
      </rPr>
      <t>kružnog oblika (ili osmerokuta)
- promjera 60 cm,</t>
    </r>
    <r>
      <rPr>
        <b/>
        <sz val="10"/>
        <rFont val="Century Gothic"/>
        <family val="2"/>
        <charset val="238"/>
      </rPr>
      <t xml:space="preserve">
</t>
    </r>
    <r>
      <rPr>
        <sz val="10"/>
        <rFont val="Century Gothic"/>
        <family val="2"/>
        <charset val="238"/>
      </rPr>
      <t>prema projektu prometne opreme i signalizacije, a u skladu s Pravilnikom o prometnim znakovima, opremi i signalizaciji na cestama  (NN 33/05, 64/05, 155/05, 14/11)  i HRN EN 1116, HRN EN 12889-1, HRN EN 1790 ili jednakovrijedan.
U cijenu je uključena  izrada i nabava znakova s bojenjem i lijepljenjem folije (I. klase retrorefleksije prema HRN EN 1436  ili jednakovrijedan en - engineer intesity), svi prijevozi, prijenosi i skladištenje, sav rad i materijal, te pričvrsni elementi i pribor za ugradnju po uvjetima iz projekta. Obračun je po broju komada pričvršćenih znakova.</t>
    </r>
  </si>
  <si>
    <r>
      <rPr>
        <b/>
        <sz val="10"/>
        <rFont val="Century Gothic"/>
        <family val="2"/>
        <charset val="238"/>
      </rPr>
      <t xml:space="preserve">Postavljanje prometnih znakova opasnosti </t>
    </r>
    <r>
      <rPr>
        <sz val="10"/>
        <rFont val="Century Gothic"/>
        <family val="2"/>
        <charset val="238"/>
      </rPr>
      <t xml:space="preserve">oblika istostraničnog trokuta stranice duljine a=60 cm,prema projektu prometne opreme i signalizacije, a u skladu s </t>
    </r>
    <r>
      <rPr>
        <i/>
        <sz val="10"/>
        <rFont val="Century Gothic"/>
        <family val="2"/>
        <charset val="238"/>
      </rPr>
      <t>Pravilnikom o prometnim znakovima, opremi i signalizaciji na cestama  (NN 33/05, 64/05, 155/05, 14/11)  i HRN EN 1116, HRN EN 12889-1, HRN EN 1790 ili jednakovrijedan.</t>
    </r>
    <r>
      <rPr>
        <sz val="10"/>
        <rFont val="Century Gothic"/>
        <family val="2"/>
        <charset val="238"/>
      </rPr>
      <t xml:space="preserve">
U cijenu je uključena  izrada i nabava znakova s bojenjem i lijepljenjem folije (I. klase retrorefleksije prema HRN EN 1436 ili jednakovrijedan en - engineer intesity), svi prijevozi, prijenosi i skladištenje, sav rad i materijal, te pričvrsni elementi i pribor za ugradnju po uvjetima iz projekta. Obračun je po broju komada pričvršćenih znakova.</t>
    </r>
  </si>
  <si>
    <r>
      <rPr>
        <b/>
        <sz val="10"/>
        <rFont val="Century Gothic"/>
        <family val="2"/>
        <charset val="238"/>
      </rPr>
      <t>Izrada uzdužnih oznaka na kolniku,</t>
    </r>
    <r>
      <rPr>
        <sz val="10"/>
        <color rgb="FFFF0000"/>
        <rFont val="Century Gothic"/>
        <family val="2"/>
        <charset val="238"/>
      </rPr>
      <t xml:space="preserve"> </t>
    </r>
    <r>
      <rPr>
        <sz val="10"/>
        <rFont val="Century Gothic"/>
        <family val="2"/>
        <charset val="238"/>
      </rPr>
      <t>vrste veličine i boje prema projektu prometne opreme i signalizacije, Tip II. retrorefleksije prema HRN EN 1436 ili jednakovrijedan en - engineer intensity),</t>
    </r>
    <r>
      <rPr>
        <sz val="10"/>
        <color rgb="FFFF0000"/>
        <rFont val="Century Gothic"/>
        <family val="2"/>
        <charset val="238"/>
      </rPr>
      <t xml:space="preserve"> </t>
    </r>
    <r>
      <rPr>
        <sz val="10"/>
        <rFont val="Century Gothic"/>
        <family val="2"/>
        <charset val="238"/>
      </rPr>
      <t xml:space="preserve">a u skladu s </t>
    </r>
    <r>
      <rPr>
        <i/>
        <sz val="10"/>
        <rFont val="Century Gothic"/>
        <family val="2"/>
        <charset val="238"/>
      </rPr>
      <t>Pravilnikom o prometnim znakovima, opremi i signalizaciji na cestama (NN92/19)</t>
    </r>
    <r>
      <rPr>
        <i/>
        <sz val="10"/>
        <color rgb="FFFF0000"/>
        <rFont val="Century Gothic"/>
        <family val="2"/>
        <charset val="238"/>
      </rPr>
      <t xml:space="preserve"> </t>
    </r>
    <r>
      <rPr>
        <i/>
        <sz val="10"/>
        <rFont val="Century Gothic"/>
        <family val="2"/>
        <charset val="238"/>
      </rPr>
      <t>i HRN EN 1436 ili jednakovrijedan.</t>
    </r>
    <r>
      <rPr>
        <sz val="10"/>
        <color rgb="FFFF0000"/>
        <rFont val="Century Gothic"/>
        <family val="2"/>
        <charset val="238"/>
      </rPr>
      <t xml:space="preserve">
</t>
    </r>
    <r>
      <rPr>
        <sz val="10"/>
        <rFont val="Century Gothic"/>
        <family val="2"/>
        <charset val="238"/>
      </rPr>
      <t>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</si>
  <si>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rPr>
        <b/>
        <sz val="10"/>
        <rFont val="Century Gothic"/>
        <family val="2"/>
        <charset val="238"/>
      </rPr>
      <t>Izrada oznaka na kolniku,</t>
    </r>
    <r>
      <rPr>
        <sz val="10"/>
        <rFont val="Century Gothic"/>
        <family val="2"/>
        <charset val="238"/>
      </rPr>
      <t xml:space="preserve"> vrste veličine i boje prema projektu prometne opreme i signalizacije,  Tip II. retrorefleksije prema HRN EN 1436 ili jednakovrijedan en - engineer intensity), a u skladu s Pravilnikom o prometnim znakovima, opremi i signalizaciji na cestama (NN92/19) i HRN EN 1436 ili jedankovrijedan.</t>
    </r>
    <r>
      <rPr>
        <i/>
        <sz val="10"/>
        <rFont val="Century Gothic"/>
        <family val="2"/>
        <charset val="238"/>
      </rPr>
      <t xml:space="preserve"> </t>
    </r>
    <r>
      <rPr>
        <sz val="10"/>
        <rFont val="Century Gothic"/>
        <family val="2"/>
        <charset val="238"/>
      </rPr>
      <t>U cijenu je uključeno čišćenje kolnika neposredno prije izrade oznaka, predmarkiranja, nabava i prijevoz materijala (boja, razrjeđivač, reflektirajuće kuglice), prethodna dopuštenja i atesti te tekuća kontrola kvalitete, sav rad, pribor i oprema za izradu oznaka. Obračun je po m´ izrađenih oznaka.</t>
    </r>
  </si>
  <si>
    <r>
      <rPr>
        <b/>
        <sz val="10"/>
        <rFont val="Century Gothic"/>
        <family val="2"/>
        <charset val="238"/>
      </rPr>
      <t xml:space="preserve">Strojni iskop rova </t>
    </r>
    <r>
      <rPr>
        <sz val="10"/>
        <rFont val="Century Gothic"/>
        <family val="2"/>
        <charset val="238"/>
      </rPr>
      <t>dubine prema uzdužnom profilu, širine prema poprečnim profilima (0,8m u dnu rova), nagiba pokosa rova 5:1, a sve u skladu s HRN EN 1610 ili jednakovrijedan, za polaganje vodovodnih cijevi bez obzira na kategoriju zemljišta, s utovarom iskopanog materijala u transportno vozilo i odvoz na privremeni deponij. 
Stavkom je predviđeno otesavanje, planiranje, djelomično nabijanje dna rova na određene kote prema uzdužnim profilima s izbacivanjem suvišnog materijala iz rova. Stavka uključuje i čišćenje jarka od obrušenog materijala, u svim fazama rada. 
Stavka uključuje i eventualno potrebno razupiranje rova, što će se odrediti na licu mjesta za vrijeme iskopa, u ovisnosti o kategoriji tla i uz suglasnost nadzornog inženjera. Način razupiranja i dokazivanje proračunom ili ispitivanjem odabranih podgradnih elemenata, odabire izvođač radova uz ispunjavanje zahtjeva iz HRN EN 13331-1 i HRN EN 13331-2 ili jednakovrijedan.</t>
    </r>
  </si>
  <si>
    <r>
      <rPr>
        <b/>
        <sz val="10"/>
        <rFont val="Century Gothic"/>
        <family val="2"/>
        <charset val="238"/>
      </rPr>
      <t>Iskop građevinske jame, proširenje rova,</t>
    </r>
    <r>
      <rPr>
        <sz val="10"/>
        <rFont val="Century Gothic"/>
        <family val="2"/>
        <charset val="238"/>
      </rPr>
      <t xml:space="preserve"> bez obzira na kategoriju tla, nagiba pokosa 5:1 za potrebe izgradnje zasunskih okana i okana zračnih ventila.
Stavka uključuje i eventualno potrebno razupiranje jame, što će se odrediti na licu mjesta za vrijeme iskopa, u ovisnosti o kategoriji tla i uz suglasnost nadzornog inženjera. Način razupiranja i dokazivanje proračunom ili ispitivanjem odabranih podgradnih elemenata, odabire izvođač radova uz ispunjavanje zahtjeva iz HRN EN 13331-1 i HRN EN 13331-2 ili jednakovrijedan. Iskopani materijal odvesti na privremeni deponij kako se iskopanim materijalom ne bi blokiralo gradilište. 
Stavka uključuje sve potrebne radove, strojeve i materijal.  
Obračun po m</t>
    </r>
    <r>
      <rPr>
        <vertAlign val="superscript"/>
        <sz val="10"/>
        <rFont val="Century Gothic"/>
        <family val="2"/>
        <charset val="238"/>
      </rPr>
      <t>3</t>
    </r>
    <r>
      <rPr>
        <sz val="10"/>
        <rFont val="Century Gothic"/>
        <family val="2"/>
        <charset val="238"/>
      </rPr>
      <t xml:space="preserve"> stvarno iskopanog materijala u sraslom stanju.</t>
    </r>
  </si>
  <si>
    <r>
      <rPr>
        <b/>
        <sz val="10"/>
        <rFont val="Century Gothic"/>
        <family val="2"/>
        <charset val="238"/>
      </rPr>
      <t>Nabava, doprema, raznošenje, ugradnja, grubo i fino planiranje te nabijanje posteljice</t>
    </r>
    <r>
      <rPr>
        <sz val="10"/>
        <rFont val="Century Gothic"/>
        <family val="2"/>
        <charset val="238"/>
      </rPr>
      <t xml:space="preserve"> od sitnozrnatog kamenog materijala veličine zrna do 8 mm. Posteljica je min. debljine 10 cm. Cijevi moraju ravnomjerno nalijegati na posteljicu čitavom duljinom (kut nalijeganja cijevi min. 90°), a na mjestu spojeva treba ostaviti udubljenje za izradu spojeva. Podlogu/posteljicu za cijevi treba izvesti u skladu s HRN EN 1610 ili jednakovrijedan.</t>
    </r>
  </si>
  <si>
    <r>
      <rPr>
        <b/>
        <sz val="10"/>
        <rFont val="Century Gothic"/>
        <family val="2"/>
        <charset val="238"/>
      </rPr>
      <t xml:space="preserve">Nabava, doprema, raznošenje, ugradnja  sitnozrnatog materijala, te zatrpavanje rova oko i iznad cijevi </t>
    </r>
    <r>
      <rPr>
        <sz val="10"/>
        <rFont val="Century Gothic"/>
        <family val="2"/>
        <charset val="238"/>
      </rPr>
      <t>sitnozrnatim kamenim materijalom veličine zrna do 8 mm. Zatrpavanje biranim materijalom iz iskopa nije dozvoljeno. Zatrpavanje vršiti do visine 30 cm iznad tjemena cijevi na način da spojevi cijevi ostanu slobodni sve dok se ne okonča ispitivanje vodonepropusnosti, a zatim i njih zatrpati na isti način. Pri tome će na sredini cijevi visina nasutog materijala iznad tjemena cijevi biti viša od 30 cm, tako da se nakon uspješno provedenog ispitivanja vodonepropusnosti razastiranjem tog materijala može postići jednolika debljina nadsloja od 30 cm iznad tjemena cijevi duž cijelog cjevovoda i po čitavoj širini rova. Bočno zatrpavanje i zaštitni sloj iznad cijevi u debljini od 30 cm treba izvesti u skladu s HRN EN 1610 ili jednakovrijedan. U stavku uključena nabava, doprema, razvažanje duž trase, ubacivanje, razastiranje te nabijanje materijala.</t>
    </r>
  </si>
  <si>
    <t>*- prokromski vijak odgovarajućih dimenzija po HRN EN ISO 4016 s maticom po HRN EN ISO 4034 s podloškom ili jednakovrijedno. U cijenu uključiti raznošenje oblikovnih komada duž rova na prosječnu udaljenost 50 m kao i pregled prije ugradnje, bojenje te sav brtveni i spojni materijal.</t>
  </si>
  <si>
    <r>
      <rPr>
        <b/>
        <sz val="10"/>
        <rFont val="Century Gothic"/>
        <family val="2"/>
        <charset val="238"/>
      </rPr>
      <t>Nabava, doprema i montaža vodovodnih armatura</t>
    </r>
    <r>
      <rPr>
        <sz val="10"/>
        <rFont val="Century Gothic"/>
        <family val="2"/>
        <charset val="238"/>
      </rPr>
      <t xml:space="preserve"> od nodularnog lijeva (ductile) GGG 50, s unutarnjom i vanjskom zaštitom od epoksidnog praha min. debljine 250 mikrona. Armature moraju odgovarati standardu DIN 32230-4 za pitku vodu i biti izvedene na prirubnički  spoj PN 16 prema HRN EN 1092-21 (DIN 2501-1) ili jednakovrijedno. Armature moraju biti ispitane i u skladu s HRN EN 12266 ili jednakovrijedno. Propusnost ventila prema DIN 3230-3.
Ulične kape zasuna su okrugle i imaju na tijelu zarez koji se postavlja u pravcu koji pokazuje smjer zatvaranja vode. </t>
    </r>
  </si>
  <si>
    <r>
      <rPr>
        <b/>
        <sz val="10"/>
        <rFont val="Century Gothic"/>
        <family val="2"/>
        <charset val="238"/>
      </rPr>
      <t>Dobava, doprema i ugradnja tipskih lijevano željeznih kvadratnih poklopca</t>
    </r>
    <r>
      <rPr>
        <sz val="10"/>
        <rFont val="Century Gothic"/>
        <family val="2"/>
        <charset val="238"/>
      </rPr>
      <t xml:space="preserve"> 600x600 mm predviđenim za prometno opterećenje  400kN. Poklopci moraju biti s dvije upuštene-izvlačne ručke. Uključujući komplet s pripadnim okvirom, uključivo namještanje i betoniranje na A.B. pokrovnu ploču  okna, a sve u skladu s HRN EN 124 ili jednakovrijedno. 
</t>
    </r>
  </si>
  <si>
    <t>Dobava i ugradnja na betonski temelj, rasvjetnog pocinčanog stupa osmerokutnog ili okruglog presjeka visine 8m, predviđenog za zonu vjetra III</t>
  </si>
  <si>
    <t>Dobava i ugradnja u zemljani kanal na uzemljivač FeZn 25x4 odvojne stezaljke 40x40  (dvije po spoju)</t>
  </si>
  <si>
    <t>Dobava i ugradnja cijevne kabelske stopice Al-Cu za kabel 25mm2 s montažnim vijkom prilagođenim priključnom ormariću rasvjetnog stupa</t>
  </si>
  <si>
    <t xml:space="preserve">Dobava, doprema i ugradnja toploskupljajuće kabelske glave/završetka za četverožilni kabel 4-35 mm2 </t>
  </si>
  <si>
    <t>IV</t>
  </si>
  <si>
    <r>
      <rPr>
        <b/>
        <sz val="10"/>
        <rFont val="Century Gothic"/>
        <family val="2"/>
        <charset val="238"/>
      </rPr>
      <t xml:space="preserve">Elaborat izvedenog stanja prometnih površina  </t>
    </r>
    <r>
      <rPr>
        <sz val="10"/>
        <rFont val="Century Gothic"/>
        <family val="2"/>
        <charset val="238"/>
      </rPr>
      <t>Nakon završetka svih radova obuhvaćenih ovim projektom prometnih površina mora se izraditi geodetski snimak stvarno izvedenog stanja, a zbog unošenja u katastarski plan. Predaje se investitoru u cjelovitom kartiranom i digitalnom obliku. Broj primjeraka prema dogovoru s investitorom (ovisno o potrebama investitora i komunalnih poduzeća. Elaborat mora biti izrađen u apsolutnim (x, y, z) koordinatama i ovjeren od nadležnog katastarskog ureda.</t>
    </r>
  </si>
  <si>
    <t>Izvedba, kontrola kakvoće i obračun oprema Općim tehničkim uvjetima za radove na cestama, IGH 2001. (OTU), 1. Poglavlje; odredba  1-02.6.</t>
  </si>
  <si>
    <t>Obračun po m' obalnog pojasa</t>
  </si>
  <si>
    <t>OSTALI RADOVI UKUPNO Kn</t>
  </si>
  <si>
    <t>Ostali radovi</t>
  </si>
  <si>
    <t>Izrada kompletnog elaborata katastra izvedenog stanja položenih cjevovoda u skladu s važećim propisima, a sve za potrebe vođenja katastra vodova (GIS). Snimku izvesti u 2 primjerka u papirnatom obliku i 2 primjerka u digitalnom obliku, a sve prema zahtjevu naručitelja. Jedinična cijena stavke uključuje sve potrebne terenske i uredske radove, te materijale za izradu komplet elaborata katastra, te primopredaja radova.Obračun po m' cjevovoda.</t>
  </si>
  <si>
    <t xml:space="preserve"> - Gravitacijski kolektor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</si>
</sst>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0.00\ &quot;kn&quot;;[Red]\-#,##0.00\ &quot;kn&quot;"/>
    <numFmt numFmtId="43" formatCode="_-* #,##0.00\ _k_n_-;\-* #,##0.00\ _k_n_-;_-* &quot;-&quot;??\ _k_n_-;_-@_-"/>
    <numFmt numFmtId="164" formatCode="#,##0.00\ &quot;kn&quot;"/>
    <numFmt numFmtId="165" formatCode="0.00_)"/>
    <numFmt numFmtId="166" formatCode="0.0"/>
    <numFmt numFmtId="167" formatCode="#,##0.00;\-#,##0.00;&quot;&quot;"/>
    <numFmt numFmtId="168" formatCode="0.00;[Red]0.00"/>
    <numFmt numFmtId="169" formatCode="#,##0.0"/>
  </numFmts>
  <fonts count="66" x14ac:knownFonts="1">
    <font>
      <sz val="10"/>
      <name val="MS Sans Serif"/>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family val="2"/>
      <charset val="238"/>
    </font>
    <font>
      <sz val="8"/>
      <name val="MS Sans Serif"/>
      <family val="2"/>
      <charset val="238"/>
    </font>
    <font>
      <sz val="11"/>
      <color theme="1"/>
      <name val="Calibri"/>
      <family val="2"/>
      <charset val="238"/>
      <scheme val="minor"/>
    </font>
    <font>
      <sz val="10"/>
      <name val="Arial"/>
      <family val="2"/>
      <charset val="238"/>
    </font>
    <font>
      <sz val="11"/>
      <name val="Century Gothic"/>
      <family val="2"/>
      <charset val="238"/>
    </font>
    <font>
      <b/>
      <sz val="12"/>
      <name val="Century Gothic"/>
      <family val="2"/>
      <charset val="238"/>
    </font>
    <font>
      <b/>
      <sz val="11"/>
      <name val="Century Gothic"/>
      <family val="2"/>
      <charset val="238"/>
    </font>
    <font>
      <sz val="18"/>
      <name val="Century Gothic"/>
      <family val="2"/>
      <charset val="238"/>
    </font>
    <font>
      <sz val="10"/>
      <name val="Century Gothic"/>
      <family val="2"/>
      <charset val="238"/>
    </font>
    <font>
      <b/>
      <sz val="10"/>
      <color indexed="8"/>
      <name val="Century Gothic"/>
      <family val="2"/>
      <charset val="238"/>
    </font>
    <font>
      <sz val="10"/>
      <color rgb="FFFF0000"/>
      <name val="Century Gothic"/>
      <family val="2"/>
      <charset val="238"/>
    </font>
    <font>
      <b/>
      <sz val="10"/>
      <name val="Century Gothic"/>
      <family val="2"/>
      <charset val="238"/>
    </font>
    <font>
      <sz val="10"/>
      <color theme="1"/>
      <name val="Century Gothic"/>
      <family val="2"/>
      <charset val="238"/>
    </font>
    <font>
      <sz val="10"/>
      <color indexed="8"/>
      <name val="Century Gothic"/>
      <family val="2"/>
      <charset val="238"/>
    </font>
    <font>
      <i/>
      <sz val="10"/>
      <name val="Century Gothic"/>
      <family val="2"/>
      <charset val="238"/>
    </font>
    <font>
      <sz val="10"/>
      <color rgb="FFC00000"/>
      <name val="Century Gothic"/>
      <family val="2"/>
      <charset val="238"/>
    </font>
    <font>
      <vertAlign val="superscript"/>
      <sz val="10"/>
      <name val="Century Gothic"/>
      <family val="2"/>
      <charset val="238"/>
    </font>
    <font>
      <b/>
      <sz val="10"/>
      <color rgb="FFC00000"/>
      <name val="Century Gothic"/>
      <family val="2"/>
      <charset val="238"/>
    </font>
    <font>
      <sz val="10"/>
      <color rgb="FF0070C0"/>
      <name val="Century Gothic"/>
      <family val="2"/>
      <charset val="238"/>
    </font>
    <font>
      <b/>
      <sz val="10"/>
      <color theme="1"/>
      <name val="Century Gothic"/>
      <family val="2"/>
      <charset val="238"/>
    </font>
    <font>
      <b/>
      <sz val="10"/>
      <color rgb="FFFF0000"/>
      <name val="Century Gothic"/>
      <family val="2"/>
      <charset val="238"/>
    </font>
    <font>
      <b/>
      <sz val="10"/>
      <color rgb="FF0070C0"/>
      <name val="Century Gothic"/>
      <family val="2"/>
      <charset val="238"/>
    </font>
    <font>
      <i/>
      <sz val="9"/>
      <name val="Century Gothic"/>
      <family val="2"/>
      <charset val="238"/>
    </font>
    <font>
      <sz val="9"/>
      <name val="Arial CE"/>
      <family val="2"/>
      <charset val="238"/>
    </font>
    <font>
      <sz val="10"/>
      <name val="Arial Narrow"/>
      <family val="2"/>
      <charset val="238"/>
    </font>
    <font>
      <sz val="10"/>
      <color theme="3" tint="0.59999389629810485"/>
      <name val="Century Gothic"/>
      <family val="2"/>
      <charset val="238"/>
    </font>
    <font>
      <i/>
      <sz val="10"/>
      <color rgb="FFFF0000"/>
      <name val="Century Gothic"/>
      <family val="2"/>
      <charset val="238"/>
    </font>
    <font>
      <sz val="10"/>
      <name val="Calibri"/>
      <family val="2"/>
      <charset val="238"/>
    </font>
    <font>
      <b/>
      <i/>
      <sz val="10"/>
      <name val="Century Gothic"/>
      <family val="2"/>
      <charset val="238"/>
    </font>
    <font>
      <i/>
      <vertAlign val="superscript"/>
      <sz val="10"/>
      <name val="Century Gothic"/>
      <family val="2"/>
      <charset val="238"/>
    </font>
    <font>
      <sz val="12"/>
      <name val="Courier"/>
      <family val="1"/>
      <charset val="238"/>
    </font>
    <font>
      <i/>
      <sz val="10"/>
      <color indexed="8"/>
      <name val="Century Gothic"/>
      <family val="2"/>
      <charset val="238"/>
    </font>
    <font>
      <b/>
      <i/>
      <sz val="10"/>
      <color rgb="FFC00000"/>
      <name val="Century Gothic"/>
      <family val="2"/>
      <charset val="238"/>
    </font>
    <font>
      <i/>
      <sz val="10"/>
      <name val="Calibri"/>
      <family val="2"/>
      <charset val="238"/>
    </font>
    <font>
      <i/>
      <sz val="10"/>
      <color rgb="FFC00000"/>
      <name val="Century Gothic"/>
      <family val="2"/>
      <charset val="238"/>
    </font>
    <font>
      <i/>
      <sz val="10"/>
      <color theme="1"/>
      <name val="Century Gothic"/>
      <family val="2"/>
      <charset val="238"/>
    </font>
    <font>
      <i/>
      <sz val="10"/>
      <color indexed="10"/>
      <name val="Century Gothic"/>
      <family val="2"/>
      <charset val="238"/>
    </font>
    <font>
      <b/>
      <i/>
      <sz val="10"/>
      <color theme="1"/>
      <name val="Century Gothic"/>
      <family val="2"/>
      <charset val="238"/>
    </font>
    <font>
      <b/>
      <i/>
      <sz val="10"/>
      <color rgb="FFFF0000"/>
      <name val="Century Gothic"/>
      <family val="2"/>
      <charset val="238"/>
    </font>
    <font>
      <b/>
      <u/>
      <sz val="10"/>
      <name val="Century Gothic"/>
      <family val="2"/>
      <charset val="238"/>
    </font>
    <font>
      <b/>
      <i/>
      <u/>
      <sz val="10"/>
      <name val="Century Gothic"/>
      <family val="2"/>
      <charset val="238"/>
    </font>
    <font>
      <b/>
      <i/>
      <vertAlign val="superscript"/>
      <sz val="10"/>
      <name val="Century Gothic"/>
      <family val="2"/>
      <charset val="238"/>
    </font>
    <font>
      <i/>
      <sz val="11"/>
      <name val="Century Gothic"/>
      <family val="2"/>
      <charset val="238"/>
    </font>
    <font>
      <b/>
      <i/>
      <sz val="11"/>
      <name val="Century Gothic"/>
      <family val="2"/>
      <charset val="238"/>
    </font>
    <font>
      <sz val="10"/>
      <color indexed="8"/>
      <name val="Arial"/>
      <family val="2"/>
    </font>
    <font>
      <sz val="10"/>
      <name val="Arial"/>
      <family val="2"/>
    </font>
    <font>
      <sz val="10"/>
      <color indexed="8"/>
      <name val="Calibri"/>
      <family val="2"/>
      <charset val="238"/>
    </font>
    <font>
      <vertAlign val="superscript"/>
      <sz val="8"/>
      <color indexed="8"/>
      <name val="Arial"/>
      <family val="2"/>
      <charset val="238"/>
    </font>
    <font>
      <sz val="11"/>
      <color theme="1"/>
      <name val="Arial"/>
      <family val="2"/>
    </font>
    <font>
      <sz val="10"/>
      <color theme="1"/>
      <name val="Arial"/>
      <family val="2"/>
    </font>
    <font>
      <sz val="9"/>
      <color theme="1"/>
      <name val="Arial"/>
      <family val="2"/>
    </font>
    <font>
      <b/>
      <sz val="10"/>
      <name val="Calibri"/>
      <family val="2"/>
      <charset val="238"/>
    </font>
    <font>
      <b/>
      <sz val="9"/>
      <name val="Century Gothic"/>
      <family val="2"/>
      <charset val="238"/>
    </font>
    <font>
      <sz val="9"/>
      <name val="Century Gothic"/>
      <family val="2"/>
      <charset val="238"/>
    </font>
    <font>
      <i/>
      <sz val="8"/>
      <name val="Century Gothic"/>
      <family val="2"/>
      <charset val="238"/>
    </font>
    <font>
      <sz val="11"/>
      <color theme="1"/>
      <name val="Century Gothic"/>
      <family val="2"/>
      <charset val="238"/>
    </font>
    <font>
      <b/>
      <sz val="11"/>
      <color theme="1"/>
      <name val="Century Gothic"/>
      <family val="2"/>
      <charset val="238"/>
    </font>
    <font>
      <sz val="10"/>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double">
        <color indexed="64"/>
      </bottom>
      <diagonal/>
    </border>
  </borders>
  <cellStyleXfs count="29">
    <xf numFmtId="0" fontId="0" fillId="0" borderId="0"/>
    <xf numFmtId="40" fontId="8" fillId="0" borderId="0" applyFont="0" applyFill="0" applyBorder="0" applyAlignment="0" applyProtection="0"/>
    <xf numFmtId="0" fontId="10" fillId="0" borderId="0"/>
    <xf numFmtId="0" fontId="8" fillId="0" borderId="0"/>
    <xf numFmtId="40" fontId="8" fillId="0" borderId="0" applyFont="0" applyFill="0" applyBorder="0" applyAlignment="0" applyProtection="0"/>
    <xf numFmtId="40" fontId="8" fillId="0" borderId="0" applyFont="0" applyFill="0" applyBorder="0" applyAlignment="0" applyProtection="0"/>
    <xf numFmtId="0" fontId="8" fillId="0" borderId="0"/>
    <xf numFmtId="0" fontId="7" fillId="0" borderId="0"/>
    <xf numFmtId="0" fontId="11" fillId="0" borderId="0"/>
    <xf numFmtId="0" fontId="11" fillId="0" borderId="0"/>
    <xf numFmtId="0" fontId="6" fillId="0" borderId="0"/>
    <xf numFmtId="0" fontId="5" fillId="0" borderId="0"/>
    <xf numFmtId="0" fontId="11" fillId="0" borderId="0"/>
    <xf numFmtId="0" fontId="11" fillId="0" borderId="0"/>
    <xf numFmtId="0" fontId="11" fillId="0" borderId="0"/>
    <xf numFmtId="0" fontId="31" fillId="0" borderId="0">
      <alignment horizontal="left" vertical="top"/>
    </xf>
    <xf numFmtId="43" fontId="5" fillId="0" borderId="0" applyFont="0" applyFill="0" applyBorder="0" applyAlignment="0" applyProtection="0"/>
    <xf numFmtId="0" fontId="5" fillId="0" borderId="0"/>
    <xf numFmtId="0" fontId="32" fillId="0" borderId="0" applyProtection="0"/>
    <xf numFmtId="0" fontId="11" fillId="0" borderId="0"/>
    <xf numFmtId="0" fontId="4" fillId="0" borderId="0"/>
    <xf numFmtId="0" fontId="8" fillId="0" borderId="0"/>
    <xf numFmtId="0" fontId="3" fillId="0" borderId="0"/>
    <xf numFmtId="0" fontId="2" fillId="0" borderId="0"/>
    <xf numFmtId="0" fontId="8" fillId="0" borderId="0"/>
    <xf numFmtId="165" fontId="38" fillId="0" borderId="0"/>
    <xf numFmtId="0" fontId="2" fillId="0" borderId="0"/>
    <xf numFmtId="0" fontId="1" fillId="0" borderId="0"/>
    <xf numFmtId="0" fontId="53" fillId="0" borderId="0"/>
  </cellStyleXfs>
  <cellXfs count="759">
    <xf numFmtId="0" fontId="0" fillId="0" borderId="0" xfId="0"/>
    <xf numFmtId="0" fontId="12" fillId="0" borderId="0" xfId="0" applyFont="1" applyFill="1" applyBorder="1" applyAlignment="1">
      <alignment horizontal="left" vertical="top"/>
    </xf>
    <xf numFmtId="40" fontId="12" fillId="0" borderId="0" xfId="4" applyFont="1" applyFill="1" applyBorder="1" applyAlignment="1">
      <alignment horizontal="right"/>
    </xf>
    <xf numFmtId="0" fontId="12" fillId="0" borderId="0" xfId="0" applyFont="1" applyFill="1" applyBorder="1" applyAlignment="1">
      <alignment horizontal="right"/>
    </xf>
    <xf numFmtId="1" fontId="13" fillId="0" borderId="0" xfId="0" applyNumberFormat="1" applyFont="1" applyFill="1" applyBorder="1" applyAlignment="1">
      <alignment horizontal="left" vertical="top"/>
    </xf>
    <xf numFmtId="1" fontId="12" fillId="0" borderId="0" xfId="0" applyNumberFormat="1" applyFont="1" applyFill="1" applyBorder="1" applyAlignment="1">
      <alignment horizontal="justify" vertical="top"/>
    </xf>
    <xf numFmtId="0" fontId="16" fillId="0" borderId="0" xfId="0" applyFont="1" applyAlignment="1">
      <alignment vertical="center"/>
    </xf>
    <xf numFmtId="0" fontId="16" fillId="0" borderId="0" xfId="0" applyFont="1" applyAlignment="1">
      <alignment horizontal="right" vertical="center"/>
    </xf>
    <xf numFmtId="0" fontId="19" fillId="0" borderId="0" xfId="0" applyFont="1" applyAlignment="1">
      <alignment horizontal="justify" vertical="center" wrapText="1"/>
    </xf>
    <xf numFmtId="0" fontId="16" fillId="0" borderId="0" xfId="0" applyFont="1" applyAlignment="1">
      <alignment horizontal="left" vertical="center"/>
    </xf>
    <xf numFmtId="0" fontId="16" fillId="0" borderId="0" xfId="0" applyFont="1" applyFill="1" applyAlignment="1">
      <alignment horizontal="justify" vertical="top"/>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justify" vertical="top" wrapText="1"/>
    </xf>
    <xf numFmtId="0" fontId="16" fillId="0" borderId="0" xfId="0" applyFont="1" applyAlignment="1">
      <alignment horizontal="justify" vertical="center" wrapText="1"/>
    </xf>
    <xf numFmtId="0" fontId="16" fillId="0" borderId="0" xfId="0" applyFont="1" applyFill="1" applyAlignment="1">
      <alignment horizontal="justify" vertical="top" wrapText="1"/>
    </xf>
    <xf numFmtId="0" fontId="14" fillId="0" borderId="0" xfId="0" applyFont="1" applyFill="1" applyBorder="1" applyAlignment="1">
      <alignment horizontal="right" vertical="top"/>
    </xf>
    <xf numFmtId="0" fontId="12" fillId="0" borderId="0" xfId="0" applyFont="1" applyFill="1" applyBorder="1" applyAlignment="1">
      <alignment horizontal="center" wrapText="1"/>
    </xf>
    <xf numFmtId="4" fontId="12" fillId="0" borderId="0" xfId="0" applyNumberFormat="1" applyFont="1" applyFill="1" applyBorder="1" applyAlignment="1">
      <alignment horizontal="right"/>
    </xf>
    <xf numFmtId="0" fontId="14" fillId="0" borderId="0" xfId="0" applyFont="1" applyFill="1" applyBorder="1" applyAlignment="1" applyProtection="1">
      <alignment horizontal="left" vertical="top"/>
      <protection locked="0"/>
    </xf>
    <xf numFmtId="0" fontId="20" fillId="0" borderId="0" xfId="20" applyFont="1" applyFill="1" applyBorder="1"/>
    <xf numFmtId="0" fontId="14" fillId="0" borderId="0" xfId="0" applyFont="1" applyFill="1" applyBorder="1" applyAlignment="1">
      <alignment horizontal="left" vertical="top"/>
    </xf>
    <xf numFmtId="0" fontId="20" fillId="0" borderId="1" xfId="0" applyNumberFormat="1" applyFont="1" applyFill="1" applyBorder="1" applyAlignment="1" applyProtection="1">
      <alignment horizontal="justify" vertical="top" wrapText="1"/>
    </xf>
    <xf numFmtId="0" fontId="16" fillId="0" borderId="3" xfId="0" applyNumberFormat="1" applyFont="1" applyFill="1" applyBorder="1" applyAlignment="1" applyProtection="1">
      <alignment horizontal="justify" vertical="top" wrapText="1"/>
    </xf>
    <xf numFmtId="4" fontId="34" fillId="0" borderId="0" xfId="1" applyNumberFormat="1" applyFont="1" applyFill="1" applyBorder="1" applyAlignment="1" applyProtection="1">
      <alignment horizontal="center" wrapText="1"/>
      <protection locked="0"/>
    </xf>
    <xf numFmtId="40" fontId="22" fillId="0" borderId="0" xfId="4" applyFont="1" applyFill="1" applyBorder="1" applyAlignment="1">
      <alignment horizontal="center" vertical="top" wrapText="1"/>
    </xf>
    <xf numFmtId="4" fontId="22" fillId="0" borderId="0" xfId="20" applyNumberFormat="1" applyFont="1" applyFill="1" applyBorder="1" applyAlignment="1">
      <alignment horizontal="center" vertical="top" wrapText="1"/>
    </xf>
    <xf numFmtId="4" fontId="22" fillId="0" borderId="0" xfId="4" applyNumberFormat="1" applyFont="1" applyFill="1" applyBorder="1" applyAlignment="1" applyProtection="1">
      <alignment horizontal="center" wrapText="1"/>
      <protection locked="0"/>
    </xf>
    <xf numFmtId="0" fontId="40" fillId="0" borderId="0" xfId="2" applyFont="1" applyFill="1" applyBorder="1"/>
    <xf numFmtId="4" fontId="22" fillId="0" borderId="0" xfId="0" applyNumberFormat="1" applyFont="1" applyFill="1" applyBorder="1" applyAlignment="1" applyProtection="1">
      <alignment horizontal="center" wrapText="1"/>
      <protection locked="0"/>
    </xf>
    <xf numFmtId="40" fontId="22" fillId="0" borderId="0" xfId="4" applyFont="1" applyFill="1" applyBorder="1" applyAlignment="1">
      <alignment horizontal="right"/>
    </xf>
    <xf numFmtId="40" fontId="42" fillId="0" borderId="0" xfId="4" applyFont="1" applyFill="1" applyBorder="1" applyAlignment="1">
      <alignment horizontal="right"/>
    </xf>
    <xf numFmtId="40" fontId="42" fillId="0" borderId="0" xfId="1" applyFont="1" applyFill="1" applyBorder="1"/>
    <xf numFmtId="4" fontId="22" fillId="0" borderId="0" xfId="0" applyNumberFormat="1" applyFont="1" applyFill="1" applyAlignment="1" applyProtection="1">
      <alignment horizontal="right"/>
      <protection locked="0"/>
    </xf>
    <xf numFmtId="40" fontId="42" fillId="0" borderId="0" xfId="1" applyFont="1" applyFill="1" applyBorder="1" applyAlignment="1">
      <alignment horizontal="right" vertical="center"/>
    </xf>
    <xf numFmtId="4" fontId="42" fillId="0" borderId="0" xfId="20" applyNumberFormat="1" applyFont="1" applyFill="1" applyBorder="1"/>
    <xf numFmtId="0" fontId="43" fillId="0" borderId="0" xfId="20" applyFont="1" applyFill="1" applyBorder="1"/>
    <xf numFmtId="4" fontId="34" fillId="0" borderId="0" xfId="4" applyNumberFormat="1" applyFont="1" applyFill="1" applyBorder="1" applyAlignment="1" applyProtection="1">
      <alignment horizontal="center" wrapText="1"/>
      <protection locked="0"/>
    </xf>
    <xf numFmtId="1" fontId="15" fillId="0" borderId="0" xfId="0" applyNumberFormat="1" applyFont="1" applyFill="1" applyBorder="1" applyAlignment="1">
      <alignment horizontal="center" vertical="top"/>
    </xf>
    <xf numFmtId="0" fontId="12" fillId="0" borderId="0" xfId="0" applyFont="1" applyFill="1" applyBorder="1" applyAlignment="1">
      <alignment horizontal="center"/>
    </xf>
    <xf numFmtId="4" fontId="22" fillId="0" borderId="0" xfId="4" applyNumberFormat="1" applyFont="1" applyFill="1" applyBorder="1" applyAlignment="1" applyProtection="1">
      <alignment horizontal="center" vertical="top" shrinkToFit="1"/>
    </xf>
    <xf numFmtId="167" fontId="22" fillId="0" borderId="0" xfId="4" applyNumberFormat="1" applyFont="1" applyFill="1" applyBorder="1" applyAlignment="1" applyProtection="1">
      <alignment horizontal="center" vertical="top" shrinkToFit="1"/>
      <protection locked="0"/>
    </xf>
    <xf numFmtId="167" fontId="22" fillId="0" borderId="0" xfId="4" applyNumberFormat="1" applyFont="1" applyFill="1" applyBorder="1" applyAlignment="1" applyProtection="1">
      <alignment horizontal="center" vertical="top" shrinkToFit="1"/>
    </xf>
    <xf numFmtId="4" fontId="22" fillId="0" borderId="0" xfId="4" applyNumberFormat="1" applyFont="1" applyFill="1" applyBorder="1" applyAlignment="1" applyProtection="1">
      <alignment horizontal="center" vertical="top" shrinkToFit="1"/>
      <protection locked="0"/>
    </xf>
    <xf numFmtId="4" fontId="22" fillId="0" borderId="9" xfId="4" applyNumberFormat="1" applyFont="1" applyFill="1" applyBorder="1" applyAlignment="1" applyProtection="1">
      <alignment horizontal="center" vertical="top" shrinkToFit="1"/>
    </xf>
    <xf numFmtId="4" fontId="22" fillId="0" borderId="9" xfId="4" applyNumberFormat="1" applyFont="1" applyFill="1" applyBorder="1" applyAlignment="1" applyProtection="1">
      <alignment horizontal="center" vertical="top" shrinkToFit="1"/>
      <protection locked="0"/>
    </xf>
    <xf numFmtId="4" fontId="36" fillId="0" borderId="0" xfId="4" applyNumberFormat="1" applyFont="1" applyFill="1" applyBorder="1" applyAlignment="1" applyProtection="1">
      <alignment horizontal="right" shrinkToFit="1"/>
    </xf>
    <xf numFmtId="167" fontId="36" fillId="0" borderId="0" xfId="4" applyNumberFormat="1" applyFont="1" applyFill="1" applyBorder="1" applyAlignment="1" applyProtection="1">
      <alignment horizontal="right" shrinkToFit="1"/>
      <protection locked="0"/>
    </xf>
    <xf numFmtId="167" fontId="36" fillId="0" borderId="0" xfId="4" applyNumberFormat="1" applyFont="1" applyFill="1" applyBorder="1" applyAlignment="1" applyProtection="1">
      <alignment horizontal="right" shrinkToFit="1"/>
    </xf>
    <xf numFmtId="4" fontId="22" fillId="0" borderId="0" xfId="4" applyNumberFormat="1" applyFont="1" applyFill="1" applyBorder="1" applyAlignment="1" applyProtection="1">
      <alignment horizontal="right" shrinkToFit="1"/>
    </xf>
    <xf numFmtId="167" fontId="22" fillId="0" borderId="0" xfId="4" applyNumberFormat="1" applyFont="1" applyFill="1" applyBorder="1" applyAlignment="1" applyProtection="1">
      <alignment horizontal="right" shrinkToFit="1"/>
      <protection locked="0"/>
    </xf>
    <xf numFmtId="167" fontId="22" fillId="0" borderId="0" xfId="4" applyNumberFormat="1" applyFont="1" applyFill="1" applyBorder="1" applyAlignment="1" applyProtection="1">
      <alignment horizontal="right" shrinkToFit="1"/>
    </xf>
    <xf numFmtId="2" fontId="22" fillId="0" borderId="0" xfId="4" applyNumberFormat="1" applyFont="1" applyFill="1" applyBorder="1" applyAlignment="1" applyProtection="1">
      <alignment horizontal="center" vertical="top" shrinkToFit="1"/>
    </xf>
    <xf numFmtId="167" fontId="36" fillId="0" borderId="0" xfId="4" applyNumberFormat="1" applyFont="1" applyFill="1" applyBorder="1" applyAlignment="1" applyProtection="1">
      <alignment horizontal="center" vertical="top" shrinkToFit="1"/>
    </xf>
    <xf numFmtId="4" fontId="22" fillId="0" borderId="0" xfId="4" applyNumberFormat="1" applyFont="1" applyFill="1" applyBorder="1" applyAlignment="1" applyProtection="1">
      <alignment horizontal="center" shrinkToFit="1"/>
    </xf>
    <xf numFmtId="167" fontId="22" fillId="0" borderId="0" xfId="4" applyNumberFormat="1" applyFont="1" applyFill="1" applyBorder="1" applyAlignment="1" applyProtection="1">
      <alignment horizontal="center" shrinkToFit="1"/>
      <protection locked="0"/>
    </xf>
    <xf numFmtId="167" fontId="36" fillId="0" borderId="0" xfId="4" applyNumberFormat="1" applyFont="1" applyFill="1" applyBorder="1" applyAlignment="1" applyProtection="1">
      <alignment horizontal="center" shrinkToFit="1"/>
    </xf>
    <xf numFmtId="167" fontId="22" fillId="0" borderId="6" xfId="4" applyNumberFormat="1" applyFont="1" applyFill="1" applyBorder="1" applyAlignment="1" applyProtection="1">
      <alignment horizontal="right" shrinkToFit="1"/>
      <protection locked="0"/>
    </xf>
    <xf numFmtId="167" fontId="22" fillId="0" borderId="6" xfId="4" applyNumberFormat="1" applyFont="1" applyFill="1" applyBorder="1" applyAlignment="1" applyProtection="1">
      <alignment horizontal="right" shrinkToFit="1"/>
    </xf>
    <xf numFmtId="4" fontId="22" fillId="0" borderId="0" xfId="4" applyNumberFormat="1" applyFont="1" applyFill="1" applyBorder="1" applyAlignment="1" applyProtection="1">
      <alignment horizontal="center" shrinkToFit="1"/>
      <protection locked="0"/>
    </xf>
    <xf numFmtId="167" fontId="22" fillId="0" borderId="0" xfId="4" applyNumberFormat="1" applyFont="1" applyFill="1" applyBorder="1" applyAlignment="1" applyProtection="1">
      <alignment horizontal="center" shrinkToFit="1"/>
    </xf>
    <xf numFmtId="0" fontId="16" fillId="0" borderId="0" xfId="0" applyFont="1" applyFill="1" applyBorder="1" applyAlignment="1" applyProtection="1">
      <alignment horizontal="left" vertical="top"/>
    </xf>
    <xf numFmtId="0" fontId="19" fillId="0" borderId="0" xfId="0" applyFont="1" applyFill="1" applyBorder="1" applyAlignment="1" applyProtection="1">
      <alignment horizontal="justify" vertical="center"/>
    </xf>
    <xf numFmtId="0" fontId="22" fillId="0" borderId="0" xfId="0" applyFont="1" applyFill="1" applyBorder="1" applyAlignment="1" applyProtection="1">
      <alignment horizontal="center" vertical="top"/>
    </xf>
    <xf numFmtId="0" fontId="17" fillId="0" borderId="0" xfId="20" applyFont="1" applyFill="1" applyBorder="1" applyAlignment="1" applyProtection="1">
      <alignment horizontal="left" vertical="top"/>
    </xf>
    <xf numFmtId="0" fontId="17" fillId="0" borderId="0" xfId="20" applyFont="1" applyFill="1" applyBorder="1" applyAlignment="1" applyProtection="1">
      <alignment vertical="center" wrapText="1"/>
    </xf>
    <xf numFmtId="0" fontId="39" fillId="0" borderId="0" xfId="20" applyFont="1" applyFill="1" applyBorder="1" applyAlignment="1" applyProtection="1">
      <alignment horizontal="center" vertical="top" wrapText="1"/>
    </xf>
    <xf numFmtId="0" fontId="21" fillId="0" borderId="0" xfId="20" applyFont="1" applyFill="1" applyBorder="1" applyAlignment="1" applyProtection="1">
      <alignment horizontal="left" vertical="top"/>
    </xf>
    <xf numFmtId="0" fontId="16" fillId="0" borderId="3" xfId="0" applyFont="1" applyFill="1" applyBorder="1" applyAlignment="1" applyProtection="1">
      <alignment horizontal="justify" vertical="top" wrapText="1"/>
    </xf>
    <xf numFmtId="0" fontId="22" fillId="0" borderId="0" xfId="0" applyFont="1" applyFill="1" applyBorder="1" applyAlignment="1" applyProtection="1">
      <alignment horizontal="center"/>
    </xf>
    <xf numFmtId="0" fontId="33" fillId="0" borderId="6" xfId="0" applyFont="1" applyFill="1" applyBorder="1" applyAlignment="1" applyProtection="1">
      <alignment horizontal="left" vertical="top" wrapText="1"/>
    </xf>
    <xf numFmtId="0" fontId="40" fillId="0" borderId="6" xfId="2" applyFont="1" applyFill="1" applyBorder="1" applyAlignment="1" applyProtection="1">
      <alignment horizontal="center"/>
    </xf>
    <xf numFmtId="0" fontId="40" fillId="0" borderId="0" xfId="2" applyFont="1" applyFill="1" applyBorder="1" applyAlignment="1" applyProtection="1">
      <alignment horizontal="center"/>
    </xf>
    <xf numFmtId="0" fontId="16" fillId="0" borderId="4" xfId="0" applyFont="1" applyFill="1" applyBorder="1" applyAlignment="1" applyProtection="1">
      <alignment horizontal="justify" vertical="top" wrapText="1"/>
    </xf>
    <xf numFmtId="0" fontId="16" fillId="0" borderId="7" xfId="0" applyFont="1" applyFill="1" applyBorder="1" applyAlignment="1" applyProtection="1">
      <alignment horizontal="left" vertical="top" wrapText="1"/>
    </xf>
    <xf numFmtId="2" fontId="21" fillId="0" borderId="0" xfId="20" applyNumberFormat="1" applyFont="1" applyFill="1" applyBorder="1" applyAlignment="1" applyProtection="1">
      <alignment horizontal="left" vertical="top"/>
    </xf>
    <xf numFmtId="0" fontId="20" fillId="0" borderId="0" xfId="20" applyFont="1" applyFill="1" applyBorder="1" applyAlignment="1" applyProtection="1">
      <alignment horizontal="left" vertical="top"/>
    </xf>
    <xf numFmtId="0" fontId="16" fillId="0" borderId="0" xfId="0" applyFont="1" applyFill="1" applyBorder="1" applyAlignment="1" applyProtection="1">
      <alignment horizontal="left" vertical="top" wrapText="1"/>
    </xf>
    <xf numFmtId="0" fontId="22" fillId="0" borderId="0" xfId="0" applyFont="1" applyFill="1" applyBorder="1" applyAlignment="1" applyProtection="1">
      <alignment horizontal="justify" vertical="center" wrapText="1"/>
    </xf>
    <xf numFmtId="0" fontId="19" fillId="0" borderId="1" xfId="0" applyFont="1" applyFill="1" applyBorder="1" applyAlignment="1" applyProtection="1">
      <alignment horizontal="justify" vertical="top" wrapText="1"/>
    </xf>
    <xf numFmtId="0" fontId="19" fillId="0" borderId="3" xfId="0" applyFont="1" applyFill="1" applyBorder="1" applyAlignment="1" applyProtection="1">
      <alignment horizontal="justify" vertical="top" wrapText="1"/>
    </xf>
    <xf numFmtId="0" fontId="42" fillId="0" borderId="0" xfId="0" applyFont="1" applyFill="1" applyBorder="1" applyAlignment="1" applyProtection="1">
      <alignment horizontal="center"/>
    </xf>
    <xf numFmtId="0" fontId="23" fillId="0" borderId="0" xfId="0" applyFont="1" applyFill="1" applyBorder="1" applyAlignment="1" applyProtection="1">
      <alignment horizontal="justify" vertical="center" wrapText="1"/>
    </xf>
    <xf numFmtId="0" fontId="30" fillId="0" borderId="4" xfId="8" applyNumberFormat="1" applyFont="1" applyFill="1" applyBorder="1" applyAlignment="1" applyProtection="1">
      <alignment horizontal="justify" vertical="top" wrapText="1"/>
    </xf>
    <xf numFmtId="0" fontId="16" fillId="0" borderId="0" xfId="8" applyNumberFormat="1" applyFont="1" applyFill="1" applyBorder="1" applyAlignment="1" applyProtection="1">
      <alignment horizontal="justify" vertical="top" wrapText="1"/>
    </xf>
    <xf numFmtId="0" fontId="16" fillId="0" borderId="1" xfId="3" applyFont="1" applyFill="1" applyBorder="1" applyAlignment="1" applyProtection="1">
      <alignment horizontal="justify" vertical="top" wrapText="1"/>
    </xf>
    <xf numFmtId="0" fontId="16" fillId="0" borderId="3" xfId="8" applyNumberFormat="1" applyFont="1" applyFill="1" applyBorder="1" applyAlignment="1" applyProtection="1">
      <alignment horizontal="justify" vertical="top" wrapText="1"/>
    </xf>
    <xf numFmtId="0" fontId="16" fillId="0" borderId="1" xfId="8" applyNumberFormat="1" applyFont="1" applyFill="1" applyBorder="1" applyAlignment="1" applyProtection="1">
      <alignment horizontal="justify" vertical="top" wrapText="1"/>
    </xf>
    <xf numFmtId="0" fontId="16" fillId="0" borderId="1" xfId="0" applyFont="1" applyFill="1" applyBorder="1" applyAlignment="1" applyProtection="1">
      <alignment horizontal="justify" vertical="top" wrapText="1"/>
    </xf>
    <xf numFmtId="40" fontId="17" fillId="0" borderId="0" xfId="1" applyFont="1" applyFill="1" applyBorder="1" applyAlignment="1" applyProtection="1">
      <alignment horizontal="left" vertical="top"/>
    </xf>
    <xf numFmtId="40" fontId="25" fillId="0" borderId="0" xfId="1" applyFont="1" applyFill="1" applyBorder="1" applyAlignment="1" applyProtection="1">
      <alignment vertical="center" wrapText="1"/>
    </xf>
    <xf numFmtId="40" fontId="40" fillId="0" borderId="0" xfId="1" applyFont="1" applyFill="1" applyBorder="1" applyAlignment="1" applyProtection="1">
      <alignment horizontal="center"/>
    </xf>
    <xf numFmtId="0" fontId="16" fillId="0" borderId="3" xfId="0" applyFont="1" applyFill="1" applyBorder="1" applyAlignment="1" applyProtection="1">
      <alignment horizontal="justify" vertical="top"/>
    </xf>
    <xf numFmtId="0" fontId="22" fillId="0" borderId="0" xfId="0" applyFont="1" applyFill="1" applyAlignment="1" applyProtection="1">
      <alignment horizontal="center" wrapText="1"/>
    </xf>
    <xf numFmtId="40" fontId="23" fillId="0" borderId="0" xfId="1" applyFont="1" applyFill="1" applyBorder="1" applyAlignment="1" applyProtection="1">
      <alignment horizontal="left" vertical="center" wrapText="1"/>
    </xf>
    <xf numFmtId="40" fontId="42" fillId="0" borderId="0" xfId="1" applyFont="1" applyFill="1" applyBorder="1" applyAlignment="1" applyProtection="1">
      <alignment horizontal="center" vertical="center"/>
    </xf>
    <xf numFmtId="0" fontId="23" fillId="0" borderId="0" xfId="20" applyFont="1" applyFill="1" applyBorder="1" applyAlignment="1" applyProtection="1">
      <alignment horizontal="justify" vertical="center" wrapText="1"/>
    </xf>
    <xf numFmtId="0" fontId="42" fillId="0" borderId="0" xfId="20" applyFont="1" applyFill="1" applyBorder="1" applyAlignment="1" applyProtection="1">
      <alignment horizontal="center"/>
    </xf>
    <xf numFmtId="0" fontId="19" fillId="0" borderId="0" xfId="0" applyFont="1" applyFill="1" applyAlignment="1" applyProtection="1">
      <alignment horizontal="left" vertical="top"/>
    </xf>
    <xf numFmtId="1" fontId="16" fillId="0" borderId="0" xfId="0" applyNumberFormat="1" applyFont="1" applyFill="1" applyBorder="1" applyAlignment="1" applyProtection="1">
      <alignment horizontal="justify" vertical="center"/>
    </xf>
    <xf numFmtId="0" fontId="20" fillId="0" borderId="0" xfId="20" applyFont="1" applyFill="1" applyBorder="1" applyProtection="1"/>
    <xf numFmtId="0" fontId="43" fillId="0" borderId="0" xfId="20" applyFont="1" applyFill="1" applyBorder="1" applyProtection="1"/>
    <xf numFmtId="4" fontId="36" fillId="0" borderId="0" xfId="0" applyNumberFormat="1" applyFont="1" applyFill="1" applyBorder="1" applyAlignment="1" applyProtection="1">
      <alignment horizontal="center" vertical="top" wrapText="1"/>
    </xf>
    <xf numFmtId="4" fontId="36" fillId="0" borderId="0" xfId="20" applyNumberFormat="1" applyFont="1" applyFill="1" applyBorder="1" applyAlignment="1" applyProtection="1">
      <alignment horizontal="center" vertical="top" wrapText="1"/>
    </xf>
    <xf numFmtId="4" fontId="36" fillId="0" borderId="0" xfId="0" applyNumberFormat="1" applyFont="1" applyFill="1" applyBorder="1" applyAlignment="1" applyProtection="1">
      <alignment horizontal="right"/>
    </xf>
    <xf numFmtId="4" fontId="40" fillId="0" borderId="0" xfId="2" applyNumberFormat="1" applyFont="1" applyFill="1" applyBorder="1" applyProtection="1"/>
    <xf numFmtId="4" fontId="36" fillId="0" borderId="0" xfId="2" applyNumberFormat="1" applyFont="1" applyFill="1" applyBorder="1" applyAlignment="1" applyProtection="1"/>
    <xf numFmtId="4" fontId="40" fillId="0" borderId="0" xfId="0" applyNumberFormat="1" applyFont="1" applyFill="1" applyBorder="1" applyAlignment="1" applyProtection="1">
      <alignment horizontal="right"/>
    </xf>
    <xf numFmtId="4" fontId="36" fillId="0" borderId="0" xfId="20" applyNumberFormat="1" applyFont="1" applyFill="1" applyBorder="1" applyAlignment="1" applyProtection="1"/>
    <xf numFmtId="4" fontId="36" fillId="0" borderId="0" xfId="0" applyNumberFormat="1" applyFont="1" applyFill="1" applyBorder="1" applyAlignment="1" applyProtection="1">
      <alignment horizontal="center"/>
    </xf>
    <xf numFmtId="4" fontId="40" fillId="0" borderId="0" xfId="1" applyNumberFormat="1" applyFont="1" applyFill="1" applyBorder="1" applyProtection="1"/>
    <xf numFmtId="4" fontId="36" fillId="0" borderId="0" xfId="0" applyNumberFormat="1" applyFont="1" applyFill="1" applyAlignment="1" applyProtection="1">
      <alignment horizontal="right"/>
    </xf>
    <xf numFmtId="4" fontId="40" fillId="0" borderId="0" xfId="1" applyNumberFormat="1" applyFont="1" applyFill="1" applyBorder="1" applyAlignment="1" applyProtection="1">
      <alignment horizontal="right" vertical="center"/>
    </xf>
    <xf numFmtId="4" fontId="36" fillId="0" borderId="0" xfId="1" applyNumberFormat="1" applyFont="1" applyFill="1" applyBorder="1" applyAlignment="1" applyProtection="1">
      <alignment horizontal="right"/>
    </xf>
    <xf numFmtId="4" fontId="40" fillId="0" borderId="0" xfId="20" applyNumberFormat="1" applyFont="1" applyFill="1" applyBorder="1" applyProtection="1"/>
    <xf numFmtId="4" fontId="45" fillId="0" borderId="0" xfId="20" applyNumberFormat="1" applyFont="1" applyFill="1" applyBorder="1" applyProtection="1"/>
    <xf numFmtId="0" fontId="16" fillId="0" borderId="0" xfId="19" applyFont="1" applyFill="1" applyBorder="1" applyAlignment="1" applyProtection="1">
      <alignment vertical="top"/>
    </xf>
    <xf numFmtId="49" fontId="16" fillId="0" borderId="0" xfId="25" applyNumberFormat="1" applyFont="1" applyFill="1" applyAlignment="1" applyProtection="1">
      <alignment vertical="top" wrapText="1"/>
    </xf>
    <xf numFmtId="0" fontId="16" fillId="0" borderId="0" xfId="0" applyFont="1" applyFill="1" applyBorder="1" applyAlignment="1" applyProtection="1">
      <alignment vertical="top"/>
    </xf>
    <xf numFmtId="49" fontId="16" fillId="0" borderId="0" xfId="25" applyNumberFormat="1" applyFont="1" applyFill="1" applyBorder="1" applyAlignment="1" applyProtection="1">
      <alignment vertical="top" wrapText="1"/>
    </xf>
    <xf numFmtId="0" fontId="16" fillId="0" borderId="0" xfId="26" applyFont="1" applyFill="1" applyBorder="1" applyAlignment="1" applyProtection="1">
      <alignment vertical="top"/>
    </xf>
    <xf numFmtId="0" fontId="11" fillId="0" borderId="0" xfId="19" applyFont="1" applyFill="1" applyAlignment="1" applyProtection="1"/>
    <xf numFmtId="0" fontId="19" fillId="0" borderId="0" xfId="19" applyFont="1" applyFill="1" applyBorder="1" applyAlignment="1" applyProtection="1">
      <alignment vertical="top"/>
    </xf>
    <xf numFmtId="0" fontId="16" fillId="0" borderId="11" xfId="19" applyFont="1" applyFill="1" applyBorder="1" applyAlignment="1" applyProtection="1">
      <alignment vertical="top"/>
    </xf>
    <xf numFmtId="49" fontId="16" fillId="0" borderId="0" xfId="25" applyNumberFormat="1" applyFont="1" applyFill="1" applyAlignment="1" applyProtection="1"/>
    <xf numFmtId="49" fontId="16" fillId="0" borderId="0" xfId="25" applyNumberFormat="1" applyFont="1" applyFill="1" applyBorder="1" applyAlignment="1" applyProtection="1"/>
    <xf numFmtId="49" fontId="19" fillId="0" borderId="0" xfId="25" applyNumberFormat="1" applyFont="1" applyFill="1" applyAlignment="1" applyProtection="1">
      <alignment wrapText="1"/>
    </xf>
    <xf numFmtId="40" fontId="16" fillId="0" borderId="0" xfId="1" applyFont="1" applyFill="1" applyBorder="1" applyAlignment="1" applyProtection="1">
      <alignment vertical="top"/>
    </xf>
    <xf numFmtId="0" fontId="19" fillId="0" borderId="0" xfId="19" applyFont="1" applyFill="1" applyBorder="1" applyAlignment="1" applyProtection="1">
      <alignment horizontal="left" wrapText="1"/>
    </xf>
    <xf numFmtId="0" fontId="16" fillId="0" borderId="3" xfId="19" applyFont="1" applyFill="1" applyBorder="1" applyAlignment="1" applyProtection="1">
      <alignment horizontal="justify" vertical="top" wrapText="1"/>
    </xf>
    <xf numFmtId="0" fontId="16" fillId="0" borderId="4" xfId="19" applyFont="1" applyFill="1" applyBorder="1" applyAlignment="1" applyProtection="1">
      <alignment horizontal="justify" wrapText="1"/>
    </xf>
    <xf numFmtId="0" fontId="19" fillId="0" borderId="0" xfId="19" applyFont="1" applyFill="1" applyBorder="1" applyAlignment="1" applyProtection="1">
      <alignment horizontal="justify" wrapText="1"/>
    </xf>
    <xf numFmtId="0" fontId="16" fillId="0" borderId="7" xfId="19" applyFont="1" applyFill="1" applyBorder="1" applyAlignment="1" applyProtection="1">
      <alignment horizontal="justify" vertical="top" wrapText="1"/>
    </xf>
    <xf numFmtId="0" fontId="36" fillId="0" borderId="4" xfId="19" applyFont="1" applyFill="1" applyBorder="1" applyAlignment="1" applyProtection="1">
      <alignment horizontal="justify" vertical="top" wrapText="1"/>
    </xf>
    <xf numFmtId="0" fontId="16" fillId="0" borderId="0" xfId="19" applyFont="1" applyFill="1" applyBorder="1" applyAlignment="1" applyProtection="1">
      <alignment horizontal="left" wrapText="1"/>
    </xf>
    <xf numFmtId="0" fontId="16" fillId="0" borderId="1" xfId="19" applyFont="1" applyFill="1" applyBorder="1" applyAlignment="1" applyProtection="1">
      <alignment horizontal="justify" vertical="top" wrapText="1"/>
    </xf>
    <xf numFmtId="0" fontId="16" fillId="0" borderId="0" xfId="19" applyFont="1" applyFill="1" applyBorder="1" applyAlignment="1" applyProtection="1">
      <alignment horizontal="justify" wrapText="1"/>
    </xf>
    <xf numFmtId="0" fontId="16" fillId="0" borderId="0" xfId="19" applyFont="1" applyFill="1" applyBorder="1" applyAlignment="1" applyProtection="1">
      <alignment horizontal="justify" vertical="top" wrapText="1"/>
    </xf>
    <xf numFmtId="0" fontId="16" fillId="0" borderId="4" xfId="19" applyFont="1" applyFill="1" applyBorder="1" applyAlignment="1" applyProtection="1">
      <alignment horizontal="justify" vertical="top" wrapText="1"/>
    </xf>
    <xf numFmtId="0" fontId="19" fillId="0" borderId="4" xfId="0" applyFont="1" applyFill="1" applyBorder="1" applyAlignment="1" applyProtection="1">
      <alignment horizontal="justify" vertical="top" wrapText="1"/>
    </xf>
    <xf numFmtId="0" fontId="19" fillId="0" borderId="0" xfId="19" applyFont="1" applyFill="1" applyBorder="1" applyAlignment="1" applyProtection="1">
      <alignment horizontal="left"/>
    </xf>
    <xf numFmtId="0" fontId="16" fillId="0" borderId="0" xfId="19" applyFont="1" applyFill="1" applyBorder="1" applyAlignment="1" applyProtection="1">
      <alignment horizontal="justify"/>
    </xf>
    <xf numFmtId="0" fontId="30" fillId="0" borderId="4" xfId="0" applyFont="1" applyFill="1" applyBorder="1" applyAlignment="1" applyProtection="1">
      <alignment horizontal="justify" vertical="justify" wrapText="1"/>
    </xf>
    <xf numFmtId="0" fontId="16" fillId="0" borderId="1" xfId="9" applyFont="1" applyFill="1" applyBorder="1" applyAlignment="1" applyProtection="1">
      <alignment horizontal="justify" vertical="top" wrapText="1"/>
    </xf>
    <xf numFmtId="0" fontId="16" fillId="0" borderId="7" xfId="19" applyNumberFormat="1" applyFont="1" applyFill="1" applyBorder="1" applyAlignment="1" applyProtection="1">
      <alignment horizontal="justify" vertical="top" wrapText="1"/>
    </xf>
    <xf numFmtId="0" fontId="16" fillId="0" borderId="0" xfId="19" applyFont="1" applyFill="1" applyAlignment="1" applyProtection="1">
      <alignment horizontal="justify" vertical="top" wrapText="1"/>
    </xf>
    <xf numFmtId="49" fontId="19" fillId="0" borderId="0" xfId="25" applyNumberFormat="1" applyFont="1" applyFill="1" applyAlignment="1" applyProtection="1">
      <alignment horizontal="left" wrapText="1"/>
    </xf>
    <xf numFmtId="0" fontId="19" fillId="0" borderId="3" xfId="0" applyFont="1" applyFill="1" applyBorder="1" applyAlignment="1" applyProtection="1">
      <alignment horizontal="justify" vertical="justify" wrapText="1"/>
    </xf>
    <xf numFmtId="49" fontId="19" fillId="0" borderId="0" xfId="25" applyNumberFormat="1" applyFont="1" applyFill="1" applyAlignment="1" applyProtection="1">
      <alignment horizontal="justify" wrapText="1"/>
    </xf>
    <xf numFmtId="49" fontId="16" fillId="0" borderId="0" xfId="25" applyNumberFormat="1" applyFont="1" applyFill="1" applyAlignment="1" applyProtection="1">
      <alignment horizontal="justify"/>
    </xf>
    <xf numFmtId="0" fontId="16" fillId="0" borderId="0" xfId="19" applyFont="1" applyFill="1" applyBorder="1" applyAlignment="1" applyProtection="1">
      <alignment horizontal="left"/>
    </xf>
    <xf numFmtId="40" fontId="19" fillId="0" borderId="3" xfId="1" applyFont="1" applyFill="1" applyBorder="1" applyAlignment="1" applyProtection="1">
      <alignment horizontal="justify" vertical="top" wrapText="1"/>
    </xf>
    <xf numFmtId="0" fontId="16" fillId="0" borderId="7" xfId="19" applyFont="1" applyFill="1" applyBorder="1" applyAlignment="1" applyProtection="1">
      <alignment horizontal="justify" wrapText="1"/>
    </xf>
    <xf numFmtId="0" fontId="22" fillId="0" borderId="0" xfId="23" applyFont="1" applyFill="1" applyBorder="1" applyAlignment="1" applyProtection="1">
      <alignment horizontal="center"/>
    </xf>
    <xf numFmtId="0" fontId="36" fillId="0" borderId="0" xfId="19" applyFont="1" applyFill="1" applyBorder="1" applyAlignment="1" applyProtection="1">
      <alignment horizontal="center"/>
    </xf>
    <xf numFmtId="0" fontId="22" fillId="0" borderId="0" xfId="19" applyFont="1" applyFill="1" applyBorder="1" applyAlignment="1" applyProtection="1">
      <alignment horizontal="center"/>
    </xf>
    <xf numFmtId="0" fontId="36" fillId="0" borderId="0" xfId="19" applyFont="1" applyFill="1" applyBorder="1" applyAlignment="1" applyProtection="1">
      <alignment horizontal="center" vertical="top"/>
    </xf>
    <xf numFmtId="0" fontId="22" fillId="0" borderId="9" xfId="19" applyFont="1" applyFill="1" applyBorder="1" applyAlignment="1" applyProtection="1">
      <alignment horizontal="center"/>
    </xf>
    <xf numFmtId="4" fontId="22" fillId="0" borderId="0" xfId="25" applyNumberFormat="1" applyFont="1" applyFill="1" applyAlignment="1" applyProtection="1">
      <alignment horizontal="center" wrapText="1"/>
    </xf>
    <xf numFmtId="4" fontId="22" fillId="0" borderId="0" xfId="25" applyNumberFormat="1" applyFont="1" applyFill="1" applyBorder="1" applyAlignment="1" applyProtection="1">
      <alignment horizontal="center"/>
    </xf>
    <xf numFmtId="4" fontId="22" fillId="0" borderId="0" xfId="25" applyNumberFormat="1" applyFont="1" applyFill="1" applyAlignment="1" applyProtection="1">
      <alignment horizontal="center"/>
    </xf>
    <xf numFmtId="4" fontId="22" fillId="0" borderId="0" xfId="25" applyNumberFormat="1" applyFont="1" applyFill="1" applyBorder="1" applyAlignment="1" applyProtection="1">
      <alignment horizontal="center" wrapText="1"/>
    </xf>
    <xf numFmtId="4" fontId="22" fillId="0" borderId="0" xfId="25" applyNumberFormat="1" applyFont="1" applyFill="1" applyBorder="1" applyAlignment="1" applyProtection="1">
      <alignment horizontal="center" vertical="top"/>
    </xf>
    <xf numFmtId="40" fontId="36" fillId="0" borderId="0" xfId="1" applyFont="1" applyFill="1" applyBorder="1" applyAlignment="1" applyProtection="1">
      <alignment horizontal="center"/>
    </xf>
    <xf numFmtId="4" fontId="36" fillId="0" borderId="0" xfId="19" applyNumberFormat="1" applyFont="1" applyFill="1" applyBorder="1" applyAlignment="1" applyProtection="1">
      <alignment horizontal="center"/>
    </xf>
    <xf numFmtId="4" fontId="36" fillId="0" borderId="0" xfId="19" applyNumberFormat="1" applyFont="1" applyFill="1" applyBorder="1" applyAlignment="1" applyProtection="1">
      <alignment horizontal="center" vertical="top"/>
    </xf>
    <xf numFmtId="4" fontId="22" fillId="0" borderId="0" xfId="23" applyNumberFormat="1" applyFont="1" applyFill="1" applyBorder="1" applyAlignment="1" applyProtection="1">
      <alignment horizontal="center" wrapText="1"/>
    </xf>
    <xf numFmtId="4" fontId="36" fillId="0" borderId="0" xfId="19" applyNumberFormat="1" applyFont="1" applyFill="1" applyBorder="1" applyAlignment="1" applyProtection="1">
      <alignment horizontal="center" wrapText="1"/>
    </xf>
    <xf numFmtId="4" fontId="22" fillId="0" borderId="0" xfId="19" applyNumberFormat="1" applyFont="1" applyFill="1" applyBorder="1" applyAlignment="1" applyProtection="1">
      <alignment horizontal="center" wrapText="1"/>
    </xf>
    <xf numFmtId="4" fontId="36" fillId="0" borderId="0" xfId="19" applyNumberFormat="1" applyFont="1" applyFill="1" applyBorder="1" applyAlignment="1" applyProtection="1">
      <alignment horizontal="center" vertical="top" wrapText="1"/>
    </xf>
    <xf numFmtId="4" fontId="22" fillId="0" borderId="0" xfId="19" applyNumberFormat="1" applyFont="1" applyFill="1" applyBorder="1" applyAlignment="1" applyProtection="1">
      <alignment horizontal="right"/>
    </xf>
    <xf numFmtId="4" fontId="36" fillId="0" borderId="0" xfId="25" applyNumberFormat="1" applyFont="1" applyFill="1" applyBorder="1" applyAlignment="1" applyProtection="1">
      <alignment horizontal="center" wrapText="1"/>
    </xf>
    <xf numFmtId="164" fontId="22" fillId="0" borderId="0" xfId="1" applyNumberFormat="1" applyFont="1" applyFill="1" applyBorder="1" applyAlignment="1" applyProtection="1"/>
    <xf numFmtId="0" fontId="20" fillId="0" borderId="0" xfId="10" applyNumberFormat="1" applyFont="1" applyFill="1" applyBorder="1" applyAlignment="1" applyProtection="1">
      <alignment horizontal="left" vertical="top"/>
    </xf>
    <xf numFmtId="0" fontId="16" fillId="0" borderId="0" xfId="6" applyNumberFormat="1" applyFont="1" applyFill="1" applyBorder="1" applyAlignment="1" applyProtection="1">
      <alignment horizontal="center" vertical="center"/>
    </xf>
    <xf numFmtId="0" fontId="17" fillId="0" borderId="0" xfId="10" applyNumberFormat="1" applyFont="1" applyFill="1" applyBorder="1" applyAlignment="1" applyProtection="1">
      <alignment horizontal="left" vertical="top"/>
    </xf>
    <xf numFmtId="0" fontId="21" fillId="0" borderId="0" xfId="10" applyNumberFormat="1" applyFont="1" applyFill="1" applyBorder="1" applyAlignment="1" applyProtection="1">
      <alignment horizontal="left" vertical="top"/>
    </xf>
    <xf numFmtId="0" fontId="16" fillId="0" borderId="0" xfId="6" applyNumberFormat="1" applyFont="1" applyFill="1" applyBorder="1" applyAlignment="1" applyProtection="1">
      <alignment horizontal="left" vertical="top"/>
    </xf>
    <xf numFmtId="0" fontId="17" fillId="0" borderId="0" xfId="1" applyNumberFormat="1" applyFont="1" applyFill="1" applyBorder="1" applyAlignment="1" applyProtection="1">
      <alignment horizontal="left" vertical="top"/>
    </xf>
    <xf numFmtId="0" fontId="19" fillId="0" borderId="0" xfId="10" applyNumberFormat="1" applyFont="1" applyFill="1" applyBorder="1" applyAlignment="1" applyProtection="1">
      <alignment horizontal="left" vertical="top"/>
    </xf>
    <xf numFmtId="0" fontId="16" fillId="0" borderId="0" xfId="21" applyNumberFormat="1" applyFont="1" applyFill="1" applyBorder="1" applyAlignment="1" applyProtection="1">
      <alignment horizontal="left" vertical="top"/>
    </xf>
    <xf numFmtId="0" fontId="16" fillId="0" borderId="0" xfId="10" applyNumberFormat="1" applyFont="1" applyFill="1" applyBorder="1" applyAlignment="1" applyProtection="1">
      <alignment horizontal="left" vertical="top"/>
    </xf>
    <xf numFmtId="0" fontId="19" fillId="0" borderId="0" xfId="6" applyFont="1" applyFill="1" applyBorder="1" applyAlignment="1" applyProtection="1">
      <alignment horizontal="justify" vertical="center"/>
    </xf>
    <xf numFmtId="0" fontId="25" fillId="0" borderId="0" xfId="10" applyFont="1" applyFill="1" applyBorder="1" applyAlignment="1" applyProtection="1">
      <alignment horizontal="justify" vertical="center" wrapText="1"/>
    </xf>
    <xf numFmtId="0" fontId="25" fillId="0" borderId="0" xfId="10" applyFont="1" applyFill="1" applyBorder="1" applyAlignment="1" applyProtection="1">
      <alignment horizontal="justify" vertical="top" wrapText="1"/>
    </xf>
    <xf numFmtId="0" fontId="19" fillId="0" borderId="0" xfId="10" applyFont="1" applyFill="1" applyBorder="1" applyAlignment="1" applyProtection="1">
      <alignment vertical="center" wrapText="1"/>
    </xf>
    <xf numFmtId="0" fontId="16" fillId="0" borderId="3" xfId="2" applyFont="1" applyFill="1" applyBorder="1" applyAlignment="1" applyProtection="1">
      <alignment horizontal="justify" vertical="top" wrapText="1"/>
    </xf>
    <xf numFmtId="0" fontId="19" fillId="0" borderId="3" xfId="10" applyFont="1" applyFill="1" applyBorder="1" applyAlignment="1" applyProtection="1">
      <alignment horizontal="justify" vertical="top" wrapText="1"/>
    </xf>
    <xf numFmtId="0" fontId="30" fillId="0" borderId="4" xfId="21" applyFont="1" applyFill="1" applyBorder="1" applyAlignment="1" applyProtection="1">
      <alignment horizontal="left" vertical="top" wrapText="1"/>
    </xf>
    <xf numFmtId="0" fontId="16" fillId="0" borderId="1" xfId="10" applyFont="1" applyFill="1" applyBorder="1" applyAlignment="1" applyProtection="1">
      <alignment horizontal="justify" vertical="top" wrapText="1"/>
    </xf>
    <xf numFmtId="0" fontId="19" fillId="0" borderId="9" xfId="10" applyFont="1" applyFill="1" applyBorder="1" applyAlignment="1" applyProtection="1">
      <alignment vertical="center" wrapText="1"/>
    </xf>
    <xf numFmtId="40" fontId="19" fillId="0" borderId="0" xfId="1" applyFont="1" applyFill="1" applyBorder="1" applyAlignment="1" applyProtection="1">
      <alignment horizontal="center" vertical="center" wrapText="1"/>
    </xf>
    <xf numFmtId="0" fontId="21" fillId="0" borderId="0" xfId="10" applyFont="1" applyFill="1" applyBorder="1" applyAlignment="1" applyProtection="1">
      <alignment horizontal="justify" vertical="center" wrapText="1"/>
    </xf>
    <xf numFmtId="0" fontId="22" fillId="0" borderId="0" xfId="6" applyFont="1" applyFill="1" applyBorder="1" applyAlignment="1" applyProtection="1">
      <alignment horizontal="center" vertical="top"/>
    </xf>
    <xf numFmtId="0" fontId="40" fillId="0" borderId="0" xfId="10" applyFont="1" applyFill="1" applyBorder="1" applyAlignment="1" applyProtection="1">
      <alignment horizontal="center"/>
    </xf>
    <xf numFmtId="0" fontId="22" fillId="0" borderId="0" xfId="6" applyFont="1" applyFill="1" applyBorder="1" applyAlignment="1" applyProtection="1">
      <alignment horizontal="center"/>
    </xf>
    <xf numFmtId="0" fontId="22" fillId="0" borderId="0" xfId="22" applyFont="1" applyFill="1" applyBorder="1" applyAlignment="1" applyProtection="1">
      <alignment horizontal="center"/>
    </xf>
    <xf numFmtId="0" fontId="34" fillId="0" borderId="0" xfId="6" applyFont="1" applyFill="1" applyBorder="1" applyAlignment="1" applyProtection="1">
      <alignment horizontal="center"/>
    </xf>
    <xf numFmtId="0" fontId="22" fillId="0" borderId="0" xfId="10" applyFont="1" applyFill="1" applyBorder="1" applyAlignment="1" applyProtection="1">
      <alignment horizontal="center" vertical="top"/>
    </xf>
    <xf numFmtId="0" fontId="34" fillId="0" borderId="0" xfId="0" applyFont="1" applyFill="1" applyBorder="1" applyAlignment="1" applyProtection="1">
      <alignment horizontal="center"/>
    </xf>
    <xf numFmtId="0" fontId="22" fillId="0" borderId="0" xfId="21" applyFont="1" applyFill="1" applyBorder="1" applyAlignment="1" applyProtection="1">
      <alignment horizontal="center"/>
    </xf>
    <xf numFmtId="0" fontId="34" fillId="0" borderId="0" xfId="21" applyFont="1" applyFill="1" applyBorder="1" applyAlignment="1" applyProtection="1">
      <alignment horizontal="center"/>
    </xf>
    <xf numFmtId="0" fontId="36" fillId="0" borderId="0" xfId="10" applyFont="1" applyFill="1" applyBorder="1" applyAlignment="1" applyProtection="1">
      <alignment horizontal="center"/>
    </xf>
    <xf numFmtId="0" fontId="39" fillId="0" borderId="0" xfId="10" applyFont="1" applyFill="1" applyBorder="1" applyAlignment="1" applyProtection="1">
      <alignment horizontal="center"/>
    </xf>
    <xf numFmtId="2" fontId="22" fillId="0" borderId="0" xfId="6" applyNumberFormat="1" applyFont="1" applyFill="1" applyBorder="1" applyAlignment="1" applyProtection="1">
      <alignment horizontal="center" vertical="top"/>
    </xf>
    <xf numFmtId="4" fontId="40" fillId="0" borderId="0" xfId="10" applyNumberFormat="1" applyFont="1" applyFill="1" applyBorder="1" applyAlignment="1" applyProtection="1">
      <alignment horizontal="right"/>
    </xf>
    <xf numFmtId="4" fontId="22" fillId="0" borderId="0" xfId="4" applyNumberFormat="1" applyFont="1" applyFill="1" applyBorder="1" applyAlignment="1" applyProtection="1"/>
    <xf numFmtId="2" fontId="22" fillId="0" borderId="0" xfId="22" applyNumberFormat="1" applyFont="1" applyFill="1" applyBorder="1" applyAlignment="1" applyProtection="1">
      <alignment horizontal="center"/>
    </xf>
    <xf numFmtId="4" fontId="34" fillId="0" borderId="0" xfId="4" applyNumberFormat="1" applyFont="1" applyFill="1" applyBorder="1" applyAlignment="1" applyProtection="1">
      <alignment horizontal="center"/>
    </xf>
    <xf numFmtId="4" fontId="34" fillId="0" borderId="0" xfId="1" applyNumberFormat="1" applyFont="1" applyFill="1" applyBorder="1" applyAlignment="1" applyProtection="1">
      <alignment horizontal="center"/>
    </xf>
    <xf numFmtId="4" fontId="22" fillId="0" borderId="0" xfId="1" applyNumberFormat="1" applyFont="1" applyFill="1" applyBorder="1" applyAlignment="1" applyProtection="1">
      <alignment horizontal="center"/>
    </xf>
    <xf numFmtId="2" fontId="22" fillId="0" borderId="0" xfId="10" applyNumberFormat="1" applyFont="1" applyFill="1" applyBorder="1" applyAlignment="1" applyProtection="1">
      <alignment horizontal="right"/>
    </xf>
    <xf numFmtId="164" fontId="36" fillId="0" borderId="0" xfId="6" applyNumberFormat="1" applyFont="1" applyFill="1" applyBorder="1" applyAlignment="1" applyProtection="1">
      <alignment horizontal="center" vertical="top" wrapText="1"/>
    </xf>
    <xf numFmtId="164" fontId="40" fillId="0" borderId="0" xfId="10" applyNumberFormat="1" applyFont="1" applyFill="1" applyBorder="1" applyProtection="1"/>
    <xf numFmtId="164" fontId="36" fillId="0" borderId="0" xfId="6" applyNumberFormat="1" applyFont="1" applyFill="1" applyBorder="1" applyAlignment="1" applyProtection="1">
      <alignment horizontal="center"/>
    </xf>
    <xf numFmtId="164" fontId="36" fillId="0" borderId="0" xfId="1" applyNumberFormat="1" applyFont="1" applyFill="1" applyBorder="1" applyProtection="1"/>
    <xf numFmtId="164" fontId="46" fillId="0" borderId="0" xfId="6" applyNumberFormat="1" applyFont="1" applyFill="1" applyBorder="1" applyAlignment="1" applyProtection="1">
      <alignment horizontal="center"/>
    </xf>
    <xf numFmtId="164" fontId="22" fillId="0" borderId="0" xfId="10" applyNumberFormat="1" applyFont="1" applyFill="1" applyBorder="1" applyAlignment="1" applyProtection="1">
      <alignment horizontal="center" vertical="top" wrapText="1"/>
    </xf>
    <xf numFmtId="164" fontId="34" fillId="0" borderId="0" xfId="0" applyNumberFormat="1" applyFont="1" applyFill="1" applyBorder="1" applyAlignment="1" applyProtection="1">
      <alignment horizontal="center"/>
    </xf>
    <xf numFmtId="164" fontId="22" fillId="0" borderId="0" xfId="21" applyNumberFormat="1" applyFont="1" applyFill="1" applyBorder="1" applyAlignment="1" applyProtection="1">
      <alignment horizontal="center"/>
    </xf>
    <xf numFmtId="164" fontId="46" fillId="0" borderId="0" xfId="21" applyNumberFormat="1" applyFont="1" applyFill="1" applyBorder="1" applyAlignment="1" applyProtection="1">
      <alignment horizontal="center"/>
    </xf>
    <xf numFmtId="4" fontId="36" fillId="0" borderId="0" xfId="10" applyNumberFormat="1" applyFont="1" applyFill="1" applyBorder="1" applyAlignment="1" applyProtection="1">
      <alignment horizontal="right"/>
    </xf>
    <xf numFmtId="164" fontId="36" fillId="0" borderId="0" xfId="10" applyNumberFormat="1" applyFont="1" applyFill="1" applyBorder="1" applyProtection="1"/>
    <xf numFmtId="0" fontId="22" fillId="0" borderId="9" xfId="19" applyFont="1" applyFill="1" applyBorder="1" applyAlignment="1" applyProtection="1">
      <alignment horizontal="center"/>
      <protection locked="0"/>
    </xf>
    <xf numFmtId="4" fontId="22" fillId="0" borderId="0" xfId="25" applyNumberFormat="1" applyFont="1" applyFill="1" applyAlignment="1" applyProtection="1">
      <alignment horizontal="center" wrapText="1"/>
      <protection locked="0"/>
    </xf>
    <xf numFmtId="4" fontId="22" fillId="0" borderId="0" xfId="25" applyNumberFormat="1" applyFont="1" applyFill="1" applyBorder="1" applyAlignment="1" applyProtection="1">
      <alignment horizontal="center"/>
      <protection locked="0"/>
    </xf>
    <xf numFmtId="4" fontId="22" fillId="0" borderId="0" xfId="25" applyNumberFormat="1" applyFont="1" applyFill="1" applyAlignment="1" applyProtection="1">
      <alignment horizontal="center"/>
      <protection locked="0"/>
    </xf>
    <xf numFmtId="4" fontId="22" fillId="0" borderId="0" xfId="25" applyNumberFormat="1" applyFont="1" applyFill="1" applyBorder="1" applyAlignment="1" applyProtection="1">
      <alignment horizontal="center" wrapText="1"/>
      <protection locked="0"/>
    </xf>
    <xf numFmtId="4" fontId="36" fillId="0" borderId="0" xfId="19" applyNumberFormat="1" applyFont="1" applyFill="1" applyBorder="1" applyAlignment="1" applyProtection="1">
      <alignment horizontal="center"/>
      <protection locked="0"/>
    </xf>
    <xf numFmtId="4" fontId="36" fillId="0" borderId="0" xfId="19" applyNumberFormat="1" applyFont="1" applyFill="1" applyBorder="1" applyAlignment="1" applyProtection="1">
      <alignment horizontal="center" wrapText="1"/>
      <protection locked="0"/>
    </xf>
    <xf numFmtId="4" fontId="22" fillId="0" borderId="0" xfId="19" applyNumberFormat="1" applyFont="1" applyFill="1" applyBorder="1" applyAlignment="1" applyProtection="1">
      <alignment horizontal="center" wrapText="1"/>
      <protection locked="0"/>
    </xf>
    <xf numFmtId="4" fontId="36" fillId="0" borderId="0" xfId="19" applyNumberFormat="1" applyFont="1" applyFill="1" applyBorder="1" applyAlignment="1" applyProtection="1">
      <alignment horizontal="center" vertical="top" wrapText="1"/>
      <protection locked="0"/>
    </xf>
    <xf numFmtId="0" fontId="22" fillId="0" borderId="0" xfId="23" applyFont="1" applyFill="1" applyBorder="1" applyAlignment="1" applyProtection="1">
      <alignment horizontal="center" wrapText="1"/>
      <protection locked="0"/>
    </xf>
    <xf numFmtId="40" fontId="36" fillId="0" borderId="0" xfId="1" applyFont="1" applyFill="1" applyBorder="1" applyAlignment="1" applyProtection="1">
      <alignment horizontal="right"/>
      <protection locked="0"/>
    </xf>
    <xf numFmtId="40" fontId="22" fillId="0" borderId="0" xfId="1" applyFont="1" applyFill="1" applyBorder="1" applyAlignment="1" applyProtection="1">
      <protection locked="0"/>
    </xf>
    <xf numFmtId="40" fontId="22" fillId="0" borderId="0" xfId="4" applyFont="1" applyFill="1" applyBorder="1" applyAlignment="1" applyProtection="1">
      <alignment horizontal="center" vertical="top" wrapText="1"/>
      <protection locked="0"/>
    </xf>
    <xf numFmtId="0" fontId="42" fillId="0" borderId="0" xfId="10" applyFont="1" applyFill="1" applyBorder="1" applyProtection="1">
      <protection locked="0"/>
    </xf>
    <xf numFmtId="4" fontId="22" fillId="0" borderId="0" xfId="22" applyNumberFormat="1" applyFont="1" applyFill="1" applyBorder="1" applyAlignment="1" applyProtection="1">
      <alignment horizontal="center"/>
      <protection locked="0"/>
    </xf>
    <xf numFmtId="0" fontId="22" fillId="0" borderId="0" xfId="6" applyFont="1" applyFill="1" applyBorder="1" applyAlignment="1" applyProtection="1">
      <alignment horizontal="left" vertical="top" wrapText="1"/>
      <protection locked="0"/>
    </xf>
    <xf numFmtId="0" fontId="22" fillId="0" borderId="0" xfId="10" applyFont="1" applyFill="1" applyBorder="1" applyAlignment="1" applyProtection="1">
      <alignment horizontal="center" vertical="top" wrapText="1"/>
      <protection locked="0"/>
    </xf>
    <xf numFmtId="0" fontId="22" fillId="0" borderId="0" xfId="0" applyFont="1" applyFill="1" applyBorder="1" applyAlignment="1" applyProtection="1">
      <alignment horizontal="left" vertical="top" wrapText="1"/>
      <protection locked="0"/>
    </xf>
    <xf numFmtId="0" fontId="22" fillId="0" borderId="0" xfId="21" applyFont="1" applyFill="1" applyBorder="1" applyAlignment="1" applyProtection="1">
      <alignment horizontal="left" vertical="top" wrapText="1"/>
      <protection locked="0"/>
    </xf>
    <xf numFmtId="0" fontId="36" fillId="0" borderId="0" xfId="10" applyFont="1" applyFill="1" applyBorder="1" applyAlignment="1" applyProtection="1">
      <alignment horizontal="center"/>
      <protection locked="0"/>
    </xf>
    <xf numFmtId="4" fontId="22" fillId="0" borderId="0" xfId="10" applyNumberFormat="1" applyFont="1" applyFill="1" applyBorder="1" applyProtection="1">
      <protection locked="0"/>
    </xf>
    <xf numFmtId="1" fontId="15" fillId="0" borderId="0" xfId="0" applyNumberFormat="1" applyFont="1" applyFill="1" applyBorder="1" applyAlignment="1">
      <alignment horizontal="left" vertical="top"/>
    </xf>
    <xf numFmtId="0" fontId="20" fillId="0" borderId="0" xfId="20" applyFont="1" applyFill="1"/>
    <xf numFmtId="0" fontId="61" fillId="0" borderId="4" xfId="0" applyFont="1" applyFill="1" applyBorder="1" applyAlignment="1" applyProtection="1">
      <alignment horizontal="justify" vertical="top" wrapText="1"/>
    </xf>
    <xf numFmtId="0" fontId="30" fillId="0" borderId="4" xfId="0" applyFont="1" applyFill="1" applyBorder="1" applyAlignment="1" applyProtection="1">
      <alignment horizontal="justify" vertical="top" wrapText="1"/>
    </xf>
    <xf numFmtId="0" fontId="30" fillId="0" borderId="7" xfId="0" applyFont="1" applyFill="1" applyBorder="1" applyAlignment="1" applyProtection="1">
      <alignment horizontal="justify" vertical="top"/>
    </xf>
    <xf numFmtId="169" fontId="22" fillId="0" borderId="0" xfId="0" applyNumberFormat="1" applyFont="1" applyFill="1" applyBorder="1" applyAlignment="1" applyProtection="1">
      <alignment horizontal="center" vertical="top"/>
    </xf>
    <xf numFmtId="169" fontId="22" fillId="0" borderId="0" xfId="20" applyNumberFormat="1" applyFont="1" applyFill="1" applyBorder="1" applyAlignment="1" applyProtection="1">
      <alignment horizontal="center" vertical="top" wrapText="1"/>
    </xf>
    <xf numFmtId="169" fontId="22" fillId="0" borderId="0" xfId="4" applyNumberFormat="1" applyFont="1" applyFill="1" applyBorder="1" applyAlignment="1" applyProtection="1"/>
    <xf numFmtId="169" fontId="40" fillId="0" borderId="0" xfId="2" applyNumberFormat="1" applyFont="1" applyFill="1" applyBorder="1" applyProtection="1"/>
    <xf numFmtId="169" fontId="22" fillId="0" borderId="0" xfId="4" applyNumberFormat="1" applyFont="1" applyFill="1" applyBorder="1" applyAlignment="1" applyProtection="1">
      <alignment horizontal="center"/>
    </xf>
    <xf numFmtId="169" fontId="42" fillId="0" borderId="0" xfId="4" applyNumberFormat="1" applyFont="1" applyFill="1" applyBorder="1" applyAlignment="1" applyProtection="1">
      <alignment horizontal="center"/>
    </xf>
    <xf numFmtId="169" fontId="22" fillId="0" borderId="0" xfId="0" applyNumberFormat="1" applyFont="1" applyFill="1" applyBorder="1" applyAlignment="1" applyProtection="1">
      <alignment horizontal="center"/>
    </xf>
    <xf numFmtId="169" fontId="40" fillId="0" borderId="0" xfId="1" applyNumberFormat="1" applyFont="1" applyFill="1" applyBorder="1" applyAlignment="1" applyProtection="1">
      <alignment horizontal="right"/>
    </xf>
    <xf numFmtId="169" fontId="22" fillId="0" borderId="0" xfId="0" applyNumberFormat="1" applyFont="1" applyFill="1" applyAlignment="1" applyProtection="1">
      <alignment horizontal="right"/>
    </xf>
    <xf numFmtId="169" fontId="42" fillId="0" borderId="0" xfId="1" applyNumberFormat="1" applyFont="1" applyFill="1" applyBorder="1" applyAlignment="1" applyProtection="1">
      <alignment horizontal="center"/>
    </xf>
    <xf numFmtId="169" fontId="22" fillId="0" borderId="0" xfId="0" applyNumberFormat="1" applyFont="1" applyFill="1" applyBorder="1" applyAlignment="1" applyProtection="1"/>
    <xf numFmtId="169" fontId="42" fillId="0" borderId="0" xfId="20" applyNumberFormat="1" applyFont="1" applyFill="1" applyBorder="1" applyAlignment="1" applyProtection="1">
      <alignment horizontal="right"/>
    </xf>
    <xf numFmtId="169" fontId="43" fillId="0" borderId="0" xfId="20" applyNumberFormat="1" applyFont="1" applyFill="1" applyBorder="1" applyProtection="1"/>
    <xf numFmtId="169" fontId="36" fillId="0" borderId="0" xfId="19" applyNumberFormat="1" applyFont="1" applyFill="1" applyBorder="1" applyAlignment="1" applyProtection="1">
      <alignment horizontal="center"/>
    </xf>
    <xf numFmtId="169" fontId="22" fillId="0" borderId="0" xfId="23" applyNumberFormat="1" applyFont="1" applyFill="1" applyBorder="1" applyAlignment="1" applyProtection="1">
      <alignment horizontal="center"/>
    </xf>
    <xf numFmtId="169" fontId="22" fillId="0" borderId="0" xfId="19" applyNumberFormat="1" applyFont="1" applyFill="1" applyBorder="1" applyAlignment="1" applyProtection="1">
      <alignment horizontal="center"/>
    </xf>
    <xf numFmtId="169" fontId="36" fillId="0" borderId="0" xfId="19" applyNumberFormat="1" applyFont="1" applyFill="1" applyBorder="1" applyAlignment="1" applyProtection="1">
      <alignment horizontal="center" vertical="top"/>
    </xf>
    <xf numFmtId="169" fontId="22" fillId="0" borderId="9" xfId="19" applyNumberFormat="1" applyFont="1" applyFill="1" applyBorder="1" applyAlignment="1" applyProtection="1">
      <alignment horizontal="center"/>
    </xf>
    <xf numFmtId="169" fontId="22" fillId="0" borderId="0" xfId="25" applyNumberFormat="1" applyFont="1" applyFill="1" applyAlignment="1" applyProtection="1">
      <alignment horizontal="center" wrapText="1"/>
    </xf>
    <xf numFmtId="169" fontId="22" fillId="0" borderId="0" xfId="25" applyNumberFormat="1" applyFont="1" applyFill="1" applyBorder="1" applyAlignment="1" applyProtection="1">
      <alignment horizontal="center" wrapText="1"/>
    </xf>
    <xf numFmtId="169" fontId="22" fillId="0" borderId="0" xfId="1" applyNumberFormat="1" applyFont="1" applyFill="1" applyBorder="1" applyAlignment="1" applyProtection="1">
      <alignment horizontal="center"/>
    </xf>
    <xf numFmtId="169" fontId="22" fillId="0" borderId="0" xfId="25" applyNumberFormat="1" applyFont="1" applyFill="1" applyAlignment="1" applyProtection="1">
      <alignment horizontal="center"/>
    </xf>
    <xf numFmtId="169" fontId="22" fillId="0" borderId="0" xfId="25" applyNumberFormat="1" applyFont="1" applyFill="1" applyBorder="1" applyAlignment="1" applyProtection="1">
      <alignment horizontal="center"/>
    </xf>
    <xf numFmtId="169" fontId="22" fillId="0" borderId="0" xfId="25" applyNumberFormat="1" applyFont="1" applyFill="1" applyAlignment="1" applyProtection="1">
      <alignment horizontal="center" vertical="top" wrapText="1"/>
    </xf>
    <xf numFmtId="169" fontId="22" fillId="0" borderId="0" xfId="19" applyNumberFormat="1" applyFont="1" applyFill="1" applyAlignment="1" applyProtection="1">
      <alignment horizontal="center"/>
    </xf>
    <xf numFmtId="0" fontId="30" fillId="0" borderId="4" xfId="6" applyFont="1" applyFill="1" applyBorder="1" applyAlignment="1" applyProtection="1">
      <alignment horizontal="left" vertical="top" wrapText="1"/>
    </xf>
    <xf numFmtId="0" fontId="62" fillId="0" borderId="4" xfId="0" applyFont="1" applyFill="1" applyBorder="1" applyAlignment="1" applyProtection="1">
      <alignment horizontal="left" vertical="top" wrapText="1"/>
    </xf>
    <xf numFmtId="0" fontId="43" fillId="0" borderId="0" xfId="20" applyFont="1" applyFill="1" applyBorder="1" applyAlignment="1" applyProtection="1">
      <alignment horizontal="center"/>
    </xf>
    <xf numFmtId="169" fontId="39" fillId="0" borderId="0" xfId="20" applyNumberFormat="1" applyFont="1" applyFill="1" applyBorder="1" applyAlignment="1" applyProtection="1">
      <alignment horizontal="right"/>
    </xf>
    <xf numFmtId="4" fontId="22" fillId="0" borderId="0" xfId="20" applyNumberFormat="1" applyFont="1" applyFill="1" applyBorder="1"/>
    <xf numFmtId="4" fontId="36" fillId="0" borderId="0" xfId="20" applyNumberFormat="1" applyFont="1" applyFill="1" applyBorder="1" applyProtection="1"/>
    <xf numFmtId="0" fontId="21" fillId="0" borderId="5" xfId="20" applyFont="1" applyFill="1" applyBorder="1" applyAlignment="1" applyProtection="1">
      <alignment horizontal="left" vertical="top"/>
    </xf>
    <xf numFmtId="0" fontId="19" fillId="0" borderId="5" xfId="0" applyFont="1" applyFill="1" applyBorder="1" applyAlignment="1" applyProtection="1">
      <alignment horizontal="justify" vertical="center" wrapText="1"/>
    </xf>
    <xf numFmtId="0" fontId="36" fillId="0" borderId="5" xfId="0" applyFont="1" applyFill="1" applyBorder="1" applyAlignment="1" applyProtection="1">
      <alignment horizontal="center" vertical="center"/>
    </xf>
    <xf numFmtId="4" fontId="36" fillId="0" borderId="5" xfId="0" applyNumberFormat="1" applyFont="1" applyFill="1" applyBorder="1" applyAlignment="1" applyProtection="1">
      <alignment horizontal="center" vertical="center"/>
    </xf>
    <xf numFmtId="4" fontId="36" fillId="0" borderId="5"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protection locked="0"/>
    </xf>
    <xf numFmtId="0" fontId="21" fillId="0" borderId="6" xfId="20" applyFont="1" applyFill="1" applyBorder="1" applyAlignment="1" applyProtection="1">
      <alignment horizontal="left" vertical="top"/>
    </xf>
    <xf numFmtId="0" fontId="63" fillId="0" borderId="0" xfId="20" applyFont="1" applyFill="1" applyBorder="1"/>
    <xf numFmtId="0" fontId="64" fillId="0" borderId="0" xfId="20" applyFont="1" applyFill="1" applyBorder="1"/>
    <xf numFmtId="0" fontId="14" fillId="0" borderId="0" xfId="0" applyFont="1" applyFill="1" applyBorder="1" applyAlignment="1">
      <alignment horizontal="justify" vertical="top"/>
    </xf>
    <xf numFmtId="1" fontId="14" fillId="0" borderId="0" xfId="0" applyNumberFormat="1" applyFont="1" applyFill="1" applyBorder="1" applyAlignment="1">
      <alignment horizontal="justify" vertical="top"/>
    </xf>
    <xf numFmtId="4" fontId="36" fillId="0" borderId="5" xfId="0" applyNumberFormat="1" applyFont="1" applyFill="1" applyBorder="1" applyAlignment="1" applyProtection="1">
      <alignment horizontal="center" vertical="center" wrapText="1"/>
    </xf>
    <xf numFmtId="0" fontId="64" fillId="0" borderId="8" xfId="20" applyFont="1" applyFill="1" applyBorder="1" applyAlignment="1" applyProtection="1">
      <alignment horizontal="left" vertical="top"/>
    </xf>
    <xf numFmtId="0" fontId="14" fillId="0" borderId="5" xfId="0" applyFont="1" applyFill="1" applyBorder="1" applyAlignment="1" applyProtection="1">
      <alignment horizontal="center" vertical="top"/>
    </xf>
    <xf numFmtId="0" fontId="14" fillId="0" borderId="5" xfId="0" applyFont="1" applyFill="1" applyBorder="1" applyAlignment="1" applyProtection="1">
      <alignment horizontal="justify" vertical="center"/>
    </xf>
    <xf numFmtId="0" fontId="51" fillId="0" borderId="5" xfId="0" applyFont="1" applyFill="1" applyBorder="1" applyAlignment="1" applyProtection="1">
      <alignment horizontal="center" vertical="top"/>
    </xf>
    <xf numFmtId="169" fontId="51" fillId="0" borderId="5" xfId="0" applyNumberFormat="1" applyFont="1" applyFill="1" applyBorder="1" applyAlignment="1" applyProtection="1">
      <alignment horizontal="center" vertical="top"/>
    </xf>
    <xf numFmtId="40" fontId="51" fillId="0" borderId="5" xfId="4" applyFont="1" applyFill="1" applyBorder="1" applyAlignment="1">
      <alignment horizontal="center" vertical="top" wrapText="1"/>
    </xf>
    <xf numFmtId="4" fontId="51" fillId="0" borderId="5" xfId="0" applyNumberFormat="1" applyFont="1" applyFill="1" applyBorder="1" applyAlignment="1" applyProtection="1">
      <alignment horizontal="center" vertical="top" wrapText="1"/>
    </xf>
    <xf numFmtId="0" fontId="20" fillId="0" borderId="8" xfId="20" applyFont="1" applyFill="1" applyBorder="1" applyAlignment="1" applyProtection="1">
      <alignment horizontal="left" vertical="top"/>
    </xf>
    <xf numFmtId="0" fontId="17" fillId="0" borderId="5" xfId="20" applyFont="1" applyFill="1" applyBorder="1" applyAlignment="1" applyProtection="1">
      <alignment horizontal="center" vertical="center"/>
    </xf>
    <xf numFmtId="0" fontId="17" fillId="0" borderId="2" xfId="20" applyFont="1" applyFill="1" applyBorder="1" applyAlignment="1" applyProtection="1">
      <alignment vertical="center" wrapText="1"/>
    </xf>
    <xf numFmtId="0" fontId="22" fillId="0" borderId="2" xfId="20" applyFont="1" applyFill="1" applyBorder="1" applyAlignment="1" applyProtection="1">
      <alignment horizontal="center" vertical="top" wrapText="1"/>
    </xf>
    <xf numFmtId="169" fontId="22" fillId="0" borderId="1" xfId="20" applyNumberFormat="1" applyFont="1" applyFill="1" applyBorder="1" applyAlignment="1" applyProtection="1">
      <alignment horizontal="center" vertical="top"/>
    </xf>
    <xf numFmtId="0" fontId="22" fillId="0" borderId="1" xfId="20" applyFont="1" applyFill="1" applyBorder="1" applyAlignment="1">
      <alignment horizontal="center" vertical="top" wrapText="1"/>
    </xf>
    <xf numFmtId="4" fontId="22" fillId="0" borderId="8" xfId="20" applyNumberFormat="1" applyFont="1" applyFill="1" applyBorder="1" applyAlignment="1" applyProtection="1">
      <alignment horizontal="center" vertical="top" wrapText="1"/>
    </xf>
    <xf numFmtId="0" fontId="16" fillId="0" borderId="4" xfId="0" applyFont="1" applyFill="1" applyBorder="1" applyAlignment="1" applyProtection="1">
      <alignment horizontal="left" vertical="top" wrapText="1"/>
    </xf>
    <xf numFmtId="0" fontId="22" fillId="0" borderId="1" xfId="0" applyFont="1" applyFill="1" applyBorder="1" applyAlignment="1" applyProtection="1">
      <alignment horizontal="center" wrapText="1"/>
    </xf>
    <xf numFmtId="169" fontId="22" fillId="0" borderId="1" xfId="4" applyNumberFormat="1" applyFont="1" applyFill="1" applyBorder="1" applyAlignment="1" applyProtection="1">
      <alignment horizontal="center"/>
    </xf>
    <xf numFmtId="4" fontId="22" fillId="0" borderId="1" xfId="4" applyNumberFormat="1" applyFont="1" applyFill="1" applyBorder="1" applyAlignment="1" applyProtection="1">
      <alignment horizontal="center" wrapText="1"/>
      <protection locked="0"/>
    </xf>
    <xf numFmtId="4" fontId="36" fillId="0" borderId="8" xfId="1" applyNumberFormat="1" applyFont="1" applyFill="1" applyBorder="1" applyAlignment="1" applyProtection="1"/>
    <xf numFmtId="0" fontId="16" fillId="0" borderId="1" xfId="0" applyFont="1" applyFill="1" applyBorder="1" applyAlignment="1" applyProtection="1">
      <alignment horizontal="left" vertical="top" wrapText="1"/>
    </xf>
    <xf numFmtId="0" fontId="22" fillId="0" borderId="1" xfId="0" applyFont="1" applyFill="1" applyBorder="1" applyAlignment="1" applyProtection="1">
      <alignment horizontal="center"/>
    </xf>
    <xf numFmtId="4" fontId="22" fillId="0" borderId="1" xfId="0" applyNumberFormat="1" applyFont="1" applyFill="1" applyBorder="1" applyAlignment="1" applyProtection="1">
      <alignment horizontal="center" wrapText="1"/>
      <protection locked="0"/>
    </xf>
    <xf numFmtId="4" fontId="36" fillId="0" borderId="8" xfId="2" applyNumberFormat="1" applyFont="1" applyFill="1" applyBorder="1" applyAlignment="1" applyProtection="1"/>
    <xf numFmtId="0" fontId="22" fillId="0" borderId="1" xfId="0" applyFont="1" applyFill="1" applyBorder="1" applyAlignment="1" applyProtection="1">
      <alignment horizontal="left"/>
    </xf>
    <xf numFmtId="4" fontId="36" fillId="0" borderId="8" xfId="1" applyNumberFormat="1" applyFont="1" applyFill="1" applyBorder="1" applyAlignment="1" applyProtection="1">
      <alignment horizontal="right"/>
    </xf>
    <xf numFmtId="0" fontId="16" fillId="0" borderId="1" xfId="0" applyFont="1" applyFill="1" applyBorder="1" applyAlignment="1" applyProtection="1">
      <alignment horizontal="left" vertical="center" wrapText="1"/>
    </xf>
    <xf numFmtId="0" fontId="19" fillId="0" borderId="5" xfId="20" applyFont="1" applyFill="1" applyBorder="1" applyAlignment="1" applyProtection="1">
      <alignment horizontal="left" vertical="center"/>
    </xf>
    <xf numFmtId="40" fontId="19" fillId="0" borderId="5" xfId="1" applyFont="1" applyFill="1" applyBorder="1" applyAlignment="1" applyProtection="1">
      <alignment horizontal="center" vertical="center" wrapText="1"/>
    </xf>
    <xf numFmtId="0" fontId="36" fillId="0" borderId="5" xfId="20" applyFont="1" applyFill="1" applyBorder="1" applyAlignment="1" applyProtection="1">
      <alignment horizontal="center"/>
    </xf>
    <xf numFmtId="169" fontId="36" fillId="0" borderId="5" xfId="20" applyNumberFormat="1" applyFont="1" applyFill="1" applyBorder="1" applyAlignment="1" applyProtection="1">
      <alignment horizontal="center"/>
    </xf>
    <xf numFmtId="0" fontId="36" fillId="0" borderId="5" xfId="20" applyFont="1" applyFill="1" applyBorder="1" applyAlignment="1">
      <alignment horizontal="center"/>
    </xf>
    <xf numFmtId="4" fontId="36" fillId="0" borderId="5" xfId="20" applyNumberFormat="1" applyFont="1" applyFill="1" applyBorder="1" applyAlignment="1" applyProtection="1">
      <alignment horizontal="center"/>
    </xf>
    <xf numFmtId="0" fontId="17" fillId="0" borderId="5" xfId="20" applyFont="1" applyFill="1" applyBorder="1" applyAlignment="1" applyProtection="1">
      <alignment horizontal="left" vertical="center"/>
    </xf>
    <xf numFmtId="0" fontId="19" fillId="0" borderId="2" xfId="20" applyFont="1" applyFill="1" applyBorder="1" applyAlignment="1" applyProtection="1">
      <alignment vertical="center" wrapText="1"/>
    </xf>
    <xf numFmtId="0" fontId="16" fillId="0" borderId="4" xfId="8" applyNumberFormat="1" applyFont="1" applyFill="1" applyBorder="1" applyAlignment="1" applyProtection="1">
      <alignment horizontal="justify" vertical="top" wrapText="1"/>
    </xf>
    <xf numFmtId="169" fontId="22" fillId="0" borderId="1" xfId="1" applyNumberFormat="1" applyFont="1" applyFill="1" applyBorder="1" applyAlignment="1" applyProtection="1">
      <alignment horizontal="center" wrapText="1"/>
    </xf>
    <xf numFmtId="4" fontId="22" fillId="0" borderId="1" xfId="1" applyNumberFormat="1" applyFont="1" applyFill="1" applyBorder="1" applyAlignment="1" applyProtection="1">
      <alignment horizontal="center" wrapText="1"/>
      <protection locked="0"/>
    </xf>
    <xf numFmtId="4" fontId="36" fillId="0" borderId="8" xfId="20" applyNumberFormat="1" applyFont="1" applyFill="1" applyBorder="1" applyAlignment="1" applyProtection="1"/>
    <xf numFmtId="169" fontId="22" fillId="0" borderId="1" xfId="0" applyNumberFormat="1" applyFont="1" applyFill="1" applyBorder="1" applyAlignment="1" applyProtection="1">
      <alignment horizontal="center"/>
    </xf>
    <xf numFmtId="0" fontId="16" fillId="0" borderId="1" xfId="0" applyFont="1" applyFill="1" applyBorder="1" applyAlignment="1" applyProtection="1">
      <alignment vertical="center" wrapText="1"/>
    </xf>
    <xf numFmtId="0" fontId="22" fillId="0" borderId="2" xfId="0" applyFont="1" applyFill="1" applyBorder="1" applyAlignment="1" applyProtection="1">
      <alignment horizontal="center" wrapText="1"/>
    </xf>
    <xf numFmtId="169" fontId="22" fillId="0" borderId="1" xfId="4" applyNumberFormat="1" applyFont="1" applyFill="1" applyBorder="1" applyAlignment="1" applyProtection="1"/>
    <xf numFmtId="0" fontId="19" fillId="0" borderId="5" xfId="20" applyFont="1" applyFill="1" applyBorder="1" applyAlignment="1" applyProtection="1">
      <alignment horizontal="center" vertical="center" wrapText="1"/>
    </xf>
    <xf numFmtId="0" fontId="36" fillId="0" borderId="5" xfId="20" applyFont="1" applyFill="1" applyBorder="1" applyAlignment="1" applyProtection="1">
      <alignment horizontal="center" vertical="center"/>
    </xf>
    <xf numFmtId="169" fontId="36" fillId="0" borderId="5" xfId="20" applyNumberFormat="1" applyFont="1" applyFill="1" applyBorder="1" applyAlignment="1" applyProtection="1">
      <alignment horizontal="center" vertical="center"/>
    </xf>
    <xf numFmtId="4" fontId="22" fillId="0" borderId="5" xfId="20" applyNumberFormat="1" applyFont="1" applyFill="1" applyBorder="1" applyAlignment="1">
      <alignment horizontal="center" vertical="center"/>
    </xf>
    <xf numFmtId="4" fontId="36" fillId="0" borderId="5" xfId="20" applyNumberFormat="1" applyFont="1" applyFill="1" applyBorder="1" applyAlignment="1" applyProtection="1">
      <alignment horizontal="center" vertical="center"/>
    </xf>
    <xf numFmtId="40" fontId="17" fillId="0" borderId="5" xfId="1" applyFont="1" applyFill="1" applyBorder="1" applyAlignment="1" applyProtection="1">
      <alignment horizontal="left" vertical="center"/>
    </xf>
    <xf numFmtId="40" fontId="19" fillId="0" borderId="2" xfId="1" applyFont="1" applyFill="1" applyBorder="1" applyAlignment="1" applyProtection="1">
      <alignment vertical="center" wrapText="1"/>
    </xf>
    <xf numFmtId="169" fontId="22" fillId="0" borderId="1" xfId="1" applyNumberFormat="1" applyFont="1" applyFill="1" applyBorder="1" applyAlignment="1" applyProtection="1">
      <alignment horizontal="center" vertical="top"/>
    </xf>
    <xf numFmtId="40" fontId="22" fillId="0" borderId="1" xfId="1" applyFont="1" applyFill="1" applyBorder="1" applyAlignment="1">
      <alignment horizontal="center" vertical="top" wrapText="1"/>
    </xf>
    <xf numFmtId="4" fontId="22" fillId="0" borderId="8" xfId="1" applyNumberFormat="1" applyFont="1" applyFill="1" applyBorder="1" applyAlignment="1" applyProtection="1">
      <alignment horizontal="center" vertical="top" wrapText="1"/>
    </xf>
    <xf numFmtId="169" fontId="22" fillId="0" borderId="1" xfId="0" applyNumberFormat="1" applyFont="1" applyFill="1" applyBorder="1" applyAlignment="1" applyProtection="1"/>
    <xf numFmtId="40" fontId="19" fillId="0" borderId="5" xfId="1" applyFont="1" applyFill="1" applyBorder="1" applyAlignment="1" applyProtection="1">
      <alignment vertical="center" wrapText="1"/>
    </xf>
    <xf numFmtId="40" fontId="36" fillId="0" borderId="5" xfId="1" applyFont="1" applyFill="1" applyBorder="1" applyAlignment="1" applyProtection="1">
      <alignment horizontal="center"/>
    </xf>
    <xf numFmtId="169" fontId="36" fillId="0" borderId="5" xfId="1" applyNumberFormat="1" applyFont="1" applyFill="1" applyBorder="1" applyAlignment="1" applyProtection="1">
      <alignment horizontal="right"/>
    </xf>
    <xf numFmtId="40" fontId="22" fillId="0" borderId="5" xfId="1" applyFont="1" applyFill="1" applyBorder="1"/>
    <xf numFmtId="4" fontId="36" fillId="0" borderId="5" xfId="1" applyNumberFormat="1" applyFont="1" applyFill="1" applyBorder="1" applyAlignment="1" applyProtection="1">
      <alignment horizontal="right" vertical="center" wrapText="1"/>
    </xf>
    <xf numFmtId="1" fontId="19" fillId="0" borderId="0" xfId="0" applyNumberFormat="1" applyFont="1" applyFill="1" applyBorder="1" applyAlignment="1" applyProtection="1">
      <alignment horizontal="left" vertical="center"/>
    </xf>
    <xf numFmtId="169" fontId="44" fillId="0" borderId="0" xfId="20" applyNumberFormat="1" applyFont="1" applyFill="1" applyBorder="1" applyAlignment="1" applyProtection="1">
      <alignment horizontal="right"/>
    </xf>
    <xf numFmtId="0" fontId="22" fillId="0" borderId="0" xfId="20" applyFont="1" applyFill="1" applyBorder="1"/>
    <xf numFmtId="0" fontId="20" fillId="0" borderId="0" xfId="20" applyFont="1" applyFill="1" applyBorder="1" applyAlignment="1" applyProtection="1">
      <alignment horizontal="left"/>
    </xf>
    <xf numFmtId="1" fontId="16" fillId="0" borderId="0" xfId="0" applyNumberFormat="1" applyFont="1" applyFill="1" applyBorder="1" applyAlignment="1" applyProtection="1">
      <alignment horizontal="left" vertical="center"/>
    </xf>
    <xf numFmtId="0" fontId="20" fillId="0" borderId="0" xfId="20" applyFont="1" applyFill="1" applyAlignment="1" applyProtection="1">
      <alignment horizontal="left" vertical="top"/>
    </xf>
    <xf numFmtId="0" fontId="27" fillId="0" borderId="0" xfId="20" applyFont="1" applyFill="1" applyBorder="1" applyAlignment="1" applyProtection="1">
      <alignment horizontal="left" vertical="center"/>
    </xf>
    <xf numFmtId="0" fontId="19" fillId="0" borderId="8" xfId="0" applyFont="1" applyFill="1" applyBorder="1" applyAlignment="1" applyProtection="1">
      <alignment horizontal="justify" vertical="center"/>
    </xf>
    <xf numFmtId="0" fontId="22" fillId="0" borderId="5" xfId="0" applyFont="1" applyFill="1" applyBorder="1" applyAlignment="1" applyProtection="1">
      <alignment horizontal="center" wrapText="1"/>
    </xf>
    <xf numFmtId="169" fontId="44" fillId="0" borderId="5" xfId="20" applyNumberFormat="1" applyFont="1" applyFill="1" applyBorder="1" applyAlignment="1" applyProtection="1">
      <alignment horizontal="right"/>
    </xf>
    <xf numFmtId="0" fontId="22" fillId="0" borderId="5" xfId="20" applyFont="1" applyFill="1" applyBorder="1"/>
    <xf numFmtId="4" fontId="36" fillId="0" borderId="5" xfId="1" applyNumberFormat="1" applyFont="1" applyFill="1" applyBorder="1" applyAlignment="1" applyProtection="1">
      <alignment horizontal="right"/>
    </xf>
    <xf numFmtId="0" fontId="27" fillId="0" borderId="0" xfId="20" applyFont="1" applyFill="1" applyAlignment="1" applyProtection="1">
      <alignment horizontal="left" vertical="center"/>
    </xf>
    <xf numFmtId="0" fontId="19" fillId="0" borderId="8" xfId="0" applyFont="1" applyFill="1" applyBorder="1" applyAlignment="1" applyProtection="1">
      <alignment horizontal="left" vertical="center"/>
    </xf>
    <xf numFmtId="0" fontId="19" fillId="0" borderId="0" xfId="0" applyFont="1" applyFill="1" applyAlignment="1" applyProtection="1">
      <alignment horizontal="left" vertical="center"/>
    </xf>
    <xf numFmtId="169" fontId="22" fillId="0" borderId="5" xfId="0" applyNumberFormat="1" applyFont="1" applyFill="1" applyBorder="1" applyAlignment="1" applyProtection="1">
      <alignment horizontal="center"/>
    </xf>
    <xf numFmtId="4" fontId="22" fillId="0" borderId="5" xfId="0" applyNumberFormat="1" applyFont="1" applyFill="1" applyBorder="1" applyAlignment="1">
      <alignment horizontal="right"/>
    </xf>
    <xf numFmtId="0" fontId="14" fillId="0" borderId="8" xfId="23" applyFont="1" applyFill="1" applyBorder="1" applyAlignment="1" applyProtection="1">
      <alignment horizontal="left" vertical="top"/>
    </xf>
    <xf numFmtId="0" fontId="14" fillId="0" borderId="5" xfId="23" applyFont="1" applyFill="1" applyBorder="1" applyAlignment="1" applyProtection="1">
      <alignment horizontal="left" vertical="top"/>
    </xf>
    <xf numFmtId="169" fontId="14" fillId="0" borderId="5" xfId="23" applyNumberFormat="1" applyFont="1" applyFill="1" applyBorder="1" applyAlignment="1" applyProtection="1">
      <alignment horizontal="left" vertical="top"/>
    </xf>
    <xf numFmtId="0" fontId="14" fillId="0" borderId="5" xfId="23" applyFont="1" applyFill="1" applyBorder="1" applyAlignment="1" applyProtection="1">
      <alignment horizontal="left" vertical="top"/>
      <protection locked="0"/>
    </xf>
    <xf numFmtId="0" fontId="16" fillId="0" borderId="8" xfId="19" applyFont="1" applyFill="1" applyBorder="1" applyAlignment="1" applyProtection="1">
      <alignment vertical="top"/>
    </xf>
    <xf numFmtId="0" fontId="19" fillId="0" borderId="5" xfId="19" applyFont="1" applyFill="1" applyBorder="1" applyAlignment="1" applyProtection="1">
      <alignment vertical="top"/>
    </xf>
    <xf numFmtId="0" fontId="19" fillId="0" borderId="2" xfId="19" applyFont="1" applyFill="1" applyBorder="1" applyAlignment="1" applyProtection="1">
      <alignment horizontal="left" wrapText="1"/>
    </xf>
    <xf numFmtId="0" fontId="22" fillId="0" borderId="2" xfId="23" applyFont="1" applyFill="1" applyBorder="1" applyAlignment="1" applyProtection="1">
      <alignment horizontal="center"/>
    </xf>
    <xf numFmtId="169" fontId="22" fillId="0" borderId="1" xfId="23" applyNumberFormat="1" applyFont="1" applyFill="1" applyBorder="1" applyAlignment="1" applyProtection="1">
      <alignment horizontal="center"/>
    </xf>
    <xf numFmtId="0" fontId="22" fillId="0" borderId="1" xfId="23" applyFont="1" applyFill="1" applyBorder="1" applyAlignment="1" applyProtection="1">
      <alignment horizontal="center" wrapText="1"/>
      <protection locked="0"/>
    </xf>
    <xf numFmtId="4" fontId="22" fillId="0" borderId="8" xfId="23" applyNumberFormat="1" applyFont="1" applyFill="1" applyBorder="1" applyAlignment="1" applyProtection="1">
      <alignment horizontal="center" wrapText="1"/>
    </xf>
    <xf numFmtId="0" fontId="16" fillId="0" borderId="4" xfId="24" applyFont="1" applyFill="1" applyBorder="1" applyAlignment="1" applyProtection="1">
      <alignment horizontal="justify" vertical="top" wrapText="1"/>
    </xf>
    <xf numFmtId="0" fontId="22" fillId="0" borderId="1" xfId="19" applyFont="1" applyFill="1" applyBorder="1" applyAlignment="1" applyProtection="1">
      <alignment horizontal="center"/>
    </xf>
    <xf numFmtId="169" fontId="22" fillId="0" borderId="1" xfId="19" applyNumberFormat="1" applyFont="1" applyFill="1" applyBorder="1" applyAlignment="1" applyProtection="1">
      <alignment horizontal="center"/>
    </xf>
    <xf numFmtId="4" fontId="22" fillId="0" borderId="1" xfId="19" applyNumberFormat="1" applyFont="1" applyFill="1" applyBorder="1" applyAlignment="1" applyProtection="1">
      <alignment horizontal="center" wrapText="1"/>
      <protection locked="0"/>
    </xf>
    <xf numFmtId="4" fontId="22" fillId="0" borderId="8" xfId="19" applyNumberFormat="1" applyFont="1" applyFill="1" applyBorder="1" applyAlignment="1" applyProtection="1">
      <alignment horizontal="center" wrapText="1"/>
    </xf>
    <xf numFmtId="0" fontId="16" fillId="0" borderId="8" xfId="24" applyFont="1" applyFill="1" applyBorder="1" applyAlignment="1" applyProtection="1">
      <alignment horizontal="justify" vertical="top" wrapText="1"/>
    </xf>
    <xf numFmtId="0" fontId="16" fillId="0" borderId="1" xfId="19" applyFont="1" applyFill="1" applyBorder="1" applyAlignment="1" applyProtection="1">
      <alignment horizontal="justify" wrapText="1"/>
    </xf>
    <xf numFmtId="0" fontId="19" fillId="0" borderId="5" xfId="19" applyFont="1" applyFill="1" applyBorder="1" applyAlignment="1" applyProtection="1">
      <alignment horizontal="left" wrapText="1"/>
    </xf>
    <xf numFmtId="0" fontId="36" fillId="0" borderId="5" xfId="19" applyFont="1" applyFill="1" applyBorder="1" applyAlignment="1" applyProtection="1">
      <alignment horizontal="center"/>
    </xf>
    <xf numFmtId="169" fontId="36" fillId="0" borderId="5" xfId="19" applyNumberFormat="1" applyFont="1" applyFill="1" applyBorder="1" applyAlignment="1" applyProtection="1">
      <alignment horizontal="center"/>
    </xf>
    <xf numFmtId="4" fontId="36" fillId="0" borderId="5" xfId="19" applyNumberFormat="1" applyFont="1" applyFill="1" applyBorder="1" applyAlignment="1" applyProtection="1">
      <alignment horizontal="center" wrapText="1"/>
      <protection locked="0"/>
    </xf>
    <xf numFmtId="4" fontId="36" fillId="0" borderId="5" xfId="19" applyNumberFormat="1" applyFont="1" applyFill="1" applyBorder="1" applyAlignment="1" applyProtection="1">
      <alignment horizontal="center" wrapText="1"/>
    </xf>
    <xf numFmtId="4" fontId="22" fillId="0" borderId="1" xfId="25" applyNumberFormat="1" applyFont="1" applyFill="1" applyBorder="1" applyAlignment="1" applyProtection="1">
      <alignment horizontal="center"/>
    </xf>
    <xf numFmtId="169" fontId="22" fillId="0" borderId="1" xfId="25" applyNumberFormat="1" applyFont="1" applyFill="1" applyBorder="1" applyAlignment="1" applyProtection="1">
      <alignment horizontal="center"/>
    </xf>
    <xf numFmtId="4" fontId="22" fillId="0" borderId="1" xfId="25" applyNumberFormat="1" applyFont="1" applyFill="1" applyBorder="1" applyAlignment="1" applyProtection="1">
      <alignment horizontal="center"/>
      <protection locked="0"/>
    </xf>
    <xf numFmtId="4" fontId="22" fillId="0" borderId="8" xfId="25" applyNumberFormat="1" applyFont="1" applyFill="1" applyBorder="1" applyAlignment="1" applyProtection="1">
      <alignment horizontal="center" wrapText="1"/>
    </xf>
    <xf numFmtId="4" fontId="22" fillId="0" borderId="1" xfId="25" applyNumberFormat="1" applyFont="1" applyFill="1" applyBorder="1" applyAlignment="1" applyProtection="1">
      <alignment horizontal="center" wrapText="1"/>
    </xf>
    <xf numFmtId="169" fontId="22" fillId="0" borderId="1" xfId="25" applyNumberFormat="1" applyFont="1" applyFill="1" applyBorder="1" applyAlignment="1" applyProtection="1">
      <alignment horizontal="center" wrapText="1"/>
    </xf>
    <xf numFmtId="4" fontId="22" fillId="0" borderId="1" xfId="25" applyNumberFormat="1" applyFont="1" applyFill="1" applyBorder="1" applyAlignment="1" applyProtection="1">
      <alignment horizontal="center" wrapText="1"/>
      <protection locked="0"/>
    </xf>
    <xf numFmtId="0" fontId="16" fillId="0" borderId="8" xfId="19" applyFont="1" applyFill="1" applyBorder="1" applyAlignment="1" applyProtection="1">
      <alignment vertical="center"/>
    </xf>
    <xf numFmtId="0" fontId="19" fillId="0" borderId="5" xfId="19" applyFont="1" applyFill="1" applyBorder="1" applyAlignment="1" applyProtection="1">
      <alignment vertical="center"/>
    </xf>
    <xf numFmtId="0" fontId="19" fillId="0" borderId="2" xfId="19" applyFont="1" applyFill="1" applyBorder="1" applyAlignment="1" applyProtection="1">
      <alignment horizontal="center" vertical="center" wrapText="1"/>
    </xf>
    <xf numFmtId="0" fontId="36" fillId="0" borderId="1" xfId="19" applyFont="1" applyFill="1" applyBorder="1" applyAlignment="1" applyProtection="1">
      <alignment horizontal="center" vertical="center"/>
    </xf>
    <xf numFmtId="169" fontId="36" fillId="0" borderId="1" xfId="19" applyNumberFormat="1" applyFont="1" applyFill="1" applyBorder="1" applyAlignment="1" applyProtection="1">
      <alignment horizontal="center" vertical="center"/>
    </xf>
    <xf numFmtId="4" fontId="36" fillId="0" borderId="1" xfId="19" applyNumberFormat="1" applyFont="1" applyFill="1" applyBorder="1" applyAlignment="1" applyProtection="1">
      <alignment horizontal="center" vertical="center" wrapText="1"/>
      <protection locked="0"/>
    </xf>
    <xf numFmtId="4" fontId="36" fillId="0" borderId="8" xfId="19" applyNumberFormat="1" applyFont="1" applyFill="1" applyBorder="1" applyAlignment="1" applyProtection="1">
      <alignment horizontal="center" vertical="center" wrapText="1"/>
    </xf>
    <xf numFmtId="0" fontId="19" fillId="0" borderId="5" xfId="19" applyFont="1" applyFill="1" applyBorder="1" applyAlignment="1" applyProtection="1">
      <alignment horizontal="center" vertical="center" wrapText="1"/>
    </xf>
    <xf numFmtId="0" fontId="36" fillId="0" borderId="5" xfId="19" applyFont="1" applyFill="1" applyBorder="1" applyAlignment="1" applyProtection="1">
      <alignment horizontal="center" vertical="center"/>
    </xf>
    <xf numFmtId="169" fontId="36" fillId="0" borderId="5" xfId="19" applyNumberFormat="1" applyFont="1" applyFill="1" applyBorder="1" applyAlignment="1" applyProtection="1">
      <alignment horizontal="center" vertical="center"/>
    </xf>
    <xf numFmtId="4" fontId="36" fillId="0" borderId="5" xfId="19" applyNumberFormat="1" applyFont="1" applyFill="1" applyBorder="1" applyAlignment="1" applyProtection="1">
      <alignment horizontal="center" vertical="center" wrapText="1"/>
      <protection locked="0"/>
    </xf>
    <xf numFmtId="4" fontId="36" fillId="0" borderId="5" xfId="19" applyNumberFormat="1" applyFont="1" applyFill="1" applyBorder="1" applyAlignment="1" applyProtection="1">
      <alignment horizontal="center" vertical="center" wrapText="1"/>
    </xf>
    <xf numFmtId="0" fontId="19" fillId="0" borderId="2" xfId="19" applyFont="1" applyFill="1" applyBorder="1" applyAlignment="1" applyProtection="1">
      <alignment horizontal="left" vertical="top" wrapText="1"/>
    </xf>
    <xf numFmtId="0" fontId="36" fillId="0" borderId="1" xfId="19" applyFont="1" applyFill="1" applyBorder="1" applyAlignment="1" applyProtection="1">
      <alignment horizontal="center"/>
    </xf>
    <xf numFmtId="169" fontId="36" fillId="0" borderId="1" xfId="19" applyNumberFormat="1" applyFont="1" applyFill="1" applyBorder="1" applyAlignment="1" applyProtection="1">
      <alignment horizontal="center"/>
    </xf>
    <xf numFmtId="4" fontId="36" fillId="0" borderId="1" xfId="19" applyNumberFormat="1" applyFont="1" applyFill="1" applyBorder="1" applyAlignment="1" applyProtection="1">
      <alignment horizontal="center" wrapText="1"/>
      <protection locked="0"/>
    </xf>
    <xf numFmtId="4" fontId="36" fillId="0" borderId="8" xfId="19" applyNumberFormat="1" applyFont="1" applyFill="1" applyBorder="1" applyAlignment="1" applyProtection="1">
      <alignment horizontal="center" wrapText="1"/>
    </xf>
    <xf numFmtId="169" fontId="22" fillId="0" borderId="1" xfId="19" applyNumberFormat="1" applyFont="1" applyFill="1" applyBorder="1" applyAlignment="1" applyProtection="1">
      <alignment horizontal="center" wrapText="1"/>
    </xf>
    <xf numFmtId="40" fontId="22" fillId="0" borderId="8" xfId="1" applyFont="1" applyFill="1" applyBorder="1" applyAlignment="1" applyProtection="1">
      <alignment horizontal="right"/>
    </xf>
    <xf numFmtId="0" fontId="19" fillId="0" borderId="5" xfId="19" applyFont="1" applyFill="1" applyBorder="1" applyAlignment="1" applyProtection="1">
      <alignment horizontal="justify" vertical="center" wrapText="1"/>
    </xf>
    <xf numFmtId="0" fontId="19" fillId="0" borderId="2" xfId="19" applyFont="1" applyFill="1" applyBorder="1" applyAlignment="1" applyProtection="1">
      <alignment horizontal="justify" vertical="center" wrapText="1"/>
    </xf>
    <xf numFmtId="0" fontId="19" fillId="0" borderId="5" xfId="19" applyFont="1" applyFill="1" applyBorder="1" applyAlignment="1" applyProtection="1">
      <alignment horizontal="justify" wrapText="1"/>
    </xf>
    <xf numFmtId="0" fontId="19" fillId="0" borderId="8" xfId="26" applyFont="1" applyFill="1" applyBorder="1" applyAlignment="1" applyProtection="1">
      <alignment horizontal="left" vertical="center"/>
    </xf>
    <xf numFmtId="0" fontId="19" fillId="0" borderId="5" xfId="26" applyFont="1" applyFill="1" applyBorder="1" applyAlignment="1" applyProtection="1">
      <alignment horizontal="left" vertical="center"/>
    </xf>
    <xf numFmtId="0" fontId="19" fillId="0" borderId="2" xfId="26" applyFont="1" applyFill="1" applyBorder="1" applyAlignment="1" applyProtection="1">
      <alignment vertical="center" wrapText="1"/>
    </xf>
    <xf numFmtId="0" fontId="22" fillId="0" borderId="1" xfId="26" applyFont="1" applyFill="1" applyBorder="1" applyAlignment="1" applyProtection="1">
      <alignment horizontal="center" vertical="top"/>
    </xf>
    <xf numFmtId="169" fontId="22" fillId="0" borderId="1" xfId="26" applyNumberFormat="1" applyFont="1" applyFill="1" applyBorder="1" applyAlignment="1" applyProtection="1">
      <alignment horizontal="center" vertical="top"/>
    </xf>
    <xf numFmtId="0" fontId="22" fillId="0" borderId="1" xfId="26" applyFont="1" applyFill="1" applyBorder="1" applyAlignment="1" applyProtection="1">
      <alignment horizontal="center" vertical="top" wrapText="1"/>
      <protection locked="0"/>
    </xf>
    <xf numFmtId="164" fontId="22" fillId="0" borderId="8" xfId="26" applyNumberFormat="1" applyFont="1" applyFill="1" applyBorder="1" applyAlignment="1" applyProtection="1">
      <alignment horizontal="center" vertical="top" wrapText="1"/>
    </xf>
    <xf numFmtId="0" fontId="16" fillId="0" borderId="1" xfId="0" applyFont="1" applyFill="1" applyBorder="1" applyAlignment="1" applyProtection="1">
      <alignment horizontal="justify" vertical="justify" wrapText="1"/>
    </xf>
    <xf numFmtId="4" fontId="22" fillId="0" borderId="8" xfId="25" applyNumberFormat="1" applyFont="1" applyFill="1" applyBorder="1" applyAlignment="1" applyProtection="1">
      <alignment horizontal="right" wrapText="1"/>
    </xf>
    <xf numFmtId="49" fontId="16" fillId="0" borderId="1" xfId="25" applyNumberFormat="1" applyFont="1" applyFill="1" applyBorder="1" applyAlignment="1" applyProtection="1">
      <alignment horizontal="justify"/>
    </xf>
    <xf numFmtId="0" fontId="16" fillId="0" borderId="1" xfId="19" applyFont="1" applyFill="1" applyBorder="1" applyAlignment="1" applyProtection="1">
      <alignment horizontal="left" vertical="top" wrapText="1"/>
    </xf>
    <xf numFmtId="40" fontId="16" fillId="0" borderId="1" xfId="1" applyFont="1" applyFill="1" applyBorder="1" applyAlignment="1" applyProtection="1">
      <alignment horizontal="justify" vertical="top" wrapText="1"/>
    </xf>
    <xf numFmtId="40" fontId="22" fillId="0" borderId="1" xfId="1" applyFont="1" applyFill="1" applyBorder="1" applyAlignment="1" applyProtection="1">
      <alignment horizontal="right"/>
      <protection locked="0"/>
    </xf>
    <xf numFmtId="164" fontId="22" fillId="0" borderId="8" xfId="1" applyNumberFormat="1" applyFont="1" applyFill="1" applyBorder="1" applyAlignment="1" applyProtection="1">
      <alignment horizontal="right"/>
    </xf>
    <xf numFmtId="0" fontId="19" fillId="0" borderId="8" xfId="24" applyFont="1" applyFill="1" applyBorder="1" applyAlignment="1" applyProtection="1">
      <alignment horizontal="left" vertical="center"/>
    </xf>
    <xf numFmtId="0" fontId="19" fillId="0" borderId="5" xfId="24" applyFont="1" applyFill="1" applyBorder="1" applyAlignment="1" applyProtection="1">
      <alignment horizontal="left" vertical="center"/>
    </xf>
    <xf numFmtId="0" fontId="19" fillId="0" borderId="5" xfId="24" applyFont="1" applyFill="1" applyBorder="1" applyAlignment="1" applyProtection="1">
      <alignment horizontal="center" vertical="center" wrapText="1"/>
    </xf>
    <xf numFmtId="0" fontId="36" fillId="0" borderId="5" xfId="24" applyFont="1" applyFill="1" applyBorder="1" applyAlignment="1" applyProtection="1">
      <alignment horizontal="center" vertical="center"/>
    </xf>
    <xf numFmtId="169" fontId="22" fillId="0" borderId="5" xfId="24" applyNumberFormat="1" applyFont="1" applyFill="1" applyBorder="1" applyAlignment="1" applyProtection="1">
      <alignment horizontal="center" vertical="center"/>
    </xf>
    <xf numFmtId="4" fontId="22" fillId="0" borderId="5" xfId="24" applyNumberFormat="1" applyFont="1" applyFill="1" applyBorder="1" applyAlignment="1" applyProtection="1">
      <alignment horizontal="center" vertical="center" wrapText="1"/>
      <protection locked="0"/>
    </xf>
    <xf numFmtId="164" fontId="36" fillId="0" borderId="5" xfId="1" applyNumberFormat="1" applyFont="1" applyFill="1" applyBorder="1" applyAlignment="1" applyProtection="1">
      <alignment horizontal="right"/>
    </xf>
    <xf numFmtId="0" fontId="22" fillId="0" borderId="5" xfId="19" applyFont="1" applyFill="1" applyBorder="1" applyAlignment="1" applyProtection="1">
      <alignment horizontal="center"/>
    </xf>
    <xf numFmtId="169" fontId="22" fillId="0" borderId="5" xfId="19" applyNumberFormat="1" applyFont="1" applyFill="1" applyBorder="1" applyAlignment="1" applyProtection="1">
      <alignment horizontal="center"/>
    </xf>
    <xf numFmtId="4" fontId="22" fillId="0" borderId="5" xfId="19" applyNumberFormat="1" applyFont="1" applyFill="1" applyBorder="1" applyAlignment="1" applyProtection="1">
      <alignment horizontal="center" wrapText="1"/>
      <protection locked="0"/>
    </xf>
    <xf numFmtId="4" fontId="22" fillId="0" borderId="5" xfId="19" applyNumberFormat="1" applyFont="1" applyFill="1" applyBorder="1" applyAlignment="1" applyProtection="1">
      <alignment horizontal="center" wrapText="1"/>
    </xf>
    <xf numFmtId="0" fontId="19" fillId="0" borderId="8" xfId="19" applyFont="1" applyFill="1" applyBorder="1" applyAlignment="1" applyProtection="1">
      <alignment horizontal="left" wrapText="1"/>
    </xf>
    <xf numFmtId="8" fontId="36" fillId="0" borderId="5" xfId="19" applyNumberFormat="1" applyFont="1" applyFill="1" applyBorder="1" applyAlignment="1" applyProtection="1">
      <alignment horizontal="center" wrapText="1"/>
    </xf>
    <xf numFmtId="169" fontId="36" fillId="0" borderId="5" xfId="19" applyNumberFormat="1" applyFont="1" applyFill="1" applyBorder="1" applyAlignment="1" applyProtection="1">
      <alignment horizontal="center" wrapText="1"/>
    </xf>
    <xf numFmtId="4" fontId="36" fillId="0" borderId="5" xfId="19" applyNumberFormat="1" applyFont="1" applyFill="1" applyBorder="1" applyAlignment="1" applyProtection="1">
      <alignment horizontal="center"/>
      <protection locked="0"/>
    </xf>
    <xf numFmtId="0" fontId="19" fillId="0" borderId="10" xfId="19" applyFont="1" applyFill="1" applyBorder="1" applyAlignment="1" applyProtection="1">
      <alignment horizontal="left" wrapText="1"/>
    </xf>
    <xf numFmtId="8" fontId="36" fillId="0" borderId="9" xfId="19" applyNumberFormat="1" applyFont="1" applyFill="1" applyBorder="1" applyAlignment="1" applyProtection="1">
      <alignment horizontal="center" wrapText="1"/>
    </xf>
    <xf numFmtId="169" fontId="36" fillId="0" borderId="9" xfId="19" applyNumberFormat="1" applyFont="1" applyFill="1" applyBorder="1" applyAlignment="1" applyProtection="1">
      <alignment horizontal="center" wrapText="1"/>
    </xf>
    <xf numFmtId="4" fontId="36" fillId="0" borderId="9" xfId="19" applyNumberFormat="1" applyFont="1" applyFill="1" applyBorder="1" applyAlignment="1" applyProtection="1">
      <alignment horizontal="center"/>
      <protection locked="0"/>
    </xf>
    <xf numFmtId="4" fontId="36" fillId="0" borderId="9" xfId="19" applyNumberFormat="1" applyFont="1" applyFill="1" applyBorder="1" applyAlignment="1" applyProtection="1">
      <alignment horizontal="center"/>
    </xf>
    <xf numFmtId="4" fontId="36" fillId="0" borderId="5" xfId="19" applyNumberFormat="1" applyFont="1" applyFill="1" applyBorder="1" applyAlignment="1" applyProtection="1">
      <alignment horizontal="center"/>
    </xf>
    <xf numFmtId="0" fontId="36" fillId="0" borderId="0" xfId="19" applyFont="1" applyFill="1" applyBorder="1" applyAlignment="1" applyProtection="1">
      <alignment horizontal="center" wrapText="1"/>
    </xf>
    <xf numFmtId="169" fontId="36" fillId="0" borderId="0" xfId="19" applyNumberFormat="1" applyFont="1" applyFill="1" applyBorder="1" applyAlignment="1" applyProtection="1">
      <alignment horizontal="center" wrapText="1"/>
    </xf>
    <xf numFmtId="0" fontId="19" fillId="0" borderId="0" xfId="19" applyFont="1" applyFill="1" applyBorder="1" applyAlignment="1" applyProtection="1"/>
    <xf numFmtId="0" fontId="19" fillId="0" borderId="12" xfId="19" applyFont="1" applyFill="1" applyBorder="1" applyAlignment="1" applyProtection="1">
      <alignment horizontal="left" wrapText="1"/>
    </xf>
    <xf numFmtId="8" fontId="36" fillId="0" borderId="12" xfId="19" applyNumberFormat="1" applyFont="1" applyFill="1" applyBorder="1" applyAlignment="1" applyProtection="1">
      <alignment horizontal="center" wrapText="1"/>
    </xf>
    <xf numFmtId="169" fontId="36" fillId="0" borderId="12" xfId="19" applyNumberFormat="1" applyFont="1" applyFill="1" applyBorder="1" applyAlignment="1" applyProtection="1">
      <alignment horizontal="center" wrapText="1"/>
    </xf>
    <xf numFmtId="4" fontId="36" fillId="0" borderId="12" xfId="19" applyNumberFormat="1" applyFont="1" applyFill="1" applyBorder="1" applyAlignment="1" applyProtection="1">
      <alignment horizontal="center"/>
      <protection locked="0"/>
    </xf>
    <xf numFmtId="4" fontId="36" fillId="0" borderId="12" xfId="19" applyNumberFormat="1" applyFont="1" applyFill="1" applyBorder="1" applyAlignment="1" applyProtection="1">
      <alignment horizontal="center"/>
    </xf>
    <xf numFmtId="0" fontId="63" fillId="0" borderId="8" xfId="10" applyNumberFormat="1" applyFont="1" applyFill="1" applyBorder="1" applyAlignment="1" applyProtection="1">
      <alignment horizontal="center" vertical="center"/>
    </xf>
    <xf numFmtId="0" fontId="14" fillId="0" borderId="5" xfId="6" applyNumberFormat="1" applyFont="1" applyFill="1" applyBorder="1" applyAlignment="1" applyProtection="1">
      <alignment horizontal="center" vertical="center"/>
    </xf>
    <xf numFmtId="0" fontId="14" fillId="0" borderId="5" xfId="6" applyFont="1" applyFill="1" applyBorder="1" applyAlignment="1" applyProtection="1">
      <alignment horizontal="justify" vertical="center"/>
    </xf>
    <xf numFmtId="0" fontId="50" fillId="0" borderId="5" xfId="6" applyFont="1" applyFill="1" applyBorder="1" applyAlignment="1" applyProtection="1">
      <alignment horizontal="center" vertical="top"/>
    </xf>
    <xf numFmtId="2" fontId="50" fillId="0" borderId="5" xfId="6" applyNumberFormat="1" applyFont="1" applyFill="1" applyBorder="1" applyAlignment="1" applyProtection="1">
      <alignment horizontal="center" vertical="top"/>
    </xf>
    <xf numFmtId="40" fontId="50" fillId="0" borderId="5" xfId="4" applyFont="1" applyFill="1" applyBorder="1" applyAlignment="1" applyProtection="1">
      <alignment horizontal="center" vertical="top" wrapText="1"/>
      <protection locked="0"/>
    </xf>
    <xf numFmtId="164" fontId="51" fillId="0" borderId="5" xfId="6" applyNumberFormat="1" applyFont="1" applyFill="1" applyBorder="1" applyAlignment="1" applyProtection="1">
      <alignment horizontal="center" vertical="top" wrapText="1"/>
    </xf>
    <xf numFmtId="0" fontId="20" fillId="0" borderId="0" xfId="10" applyNumberFormat="1" applyFont="1" applyFill="1" applyBorder="1" applyAlignment="1" applyProtection="1">
      <alignment horizontal="center" vertical="center"/>
    </xf>
    <xf numFmtId="0" fontId="19" fillId="0" borderId="8" xfId="10" applyNumberFormat="1" applyFont="1" applyFill="1" applyBorder="1" applyAlignment="1" applyProtection="1">
      <alignment horizontal="left" vertical="center"/>
    </xf>
    <xf numFmtId="0" fontId="19" fillId="0" borderId="5" xfId="10" applyNumberFormat="1" applyFont="1" applyFill="1" applyBorder="1" applyAlignment="1" applyProtection="1">
      <alignment horizontal="left" vertical="center"/>
    </xf>
    <xf numFmtId="0" fontId="19" fillId="0" borderId="2" xfId="10" applyFont="1" applyFill="1" applyBorder="1" applyAlignment="1" applyProtection="1">
      <alignment vertical="center" wrapText="1"/>
    </xf>
    <xf numFmtId="0" fontId="22" fillId="0" borderId="1" xfId="10" applyFont="1" applyFill="1" applyBorder="1" applyAlignment="1" applyProtection="1">
      <alignment horizontal="center" vertical="top"/>
    </xf>
    <xf numFmtId="0" fontId="22" fillId="0" borderId="1" xfId="10" applyFont="1" applyFill="1" applyBorder="1" applyAlignment="1" applyProtection="1">
      <alignment horizontal="center" vertical="top" wrapText="1"/>
      <protection locked="0"/>
    </xf>
    <xf numFmtId="164" fontId="22" fillId="0" borderId="8" xfId="10" applyNumberFormat="1" applyFont="1" applyFill="1" applyBorder="1" applyAlignment="1" applyProtection="1">
      <alignment horizontal="center" vertical="top" wrapText="1"/>
    </xf>
    <xf numFmtId="0" fontId="16" fillId="0" borderId="3" xfId="10" applyFont="1" applyFill="1" applyBorder="1" applyAlignment="1" applyProtection="1">
      <alignment horizontal="justify" vertical="top" wrapText="1"/>
    </xf>
    <xf numFmtId="0" fontId="30" fillId="0" borderId="4" xfId="10" applyFont="1" applyFill="1" applyBorder="1" applyAlignment="1" applyProtection="1">
      <alignment horizontal="justify" vertical="top" wrapText="1"/>
    </xf>
    <xf numFmtId="0" fontId="16" fillId="0" borderId="4" xfId="10" applyFont="1" applyFill="1" applyBorder="1" applyAlignment="1" applyProtection="1">
      <alignment horizontal="left" vertical="top" wrapText="1"/>
    </xf>
    <xf numFmtId="0" fontId="22" fillId="0" borderId="1" xfId="10" applyFont="1" applyFill="1" applyBorder="1" applyAlignment="1" applyProtection="1">
      <alignment horizontal="center"/>
    </xf>
    <xf numFmtId="2" fontId="22" fillId="0" borderId="1" xfId="10" applyNumberFormat="1" applyFont="1" applyFill="1" applyBorder="1" applyAlignment="1" applyProtection="1">
      <alignment horizontal="center"/>
    </xf>
    <xf numFmtId="4" fontId="22" fillId="0" borderId="1" xfId="10" applyNumberFormat="1" applyFont="1" applyFill="1" applyBorder="1" applyAlignment="1" applyProtection="1">
      <alignment horizontal="center"/>
      <protection locked="0"/>
    </xf>
    <xf numFmtId="164" fontId="36" fillId="0" borderId="8" xfId="1" applyNumberFormat="1" applyFont="1" applyFill="1" applyBorder="1" applyProtection="1"/>
    <xf numFmtId="0" fontId="16" fillId="0" borderId="3" xfId="22" applyFont="1" applyFill="1" applyBorder="1" applyAlignment="1" applyProtection="1">
      <alignment horizontal="justify" vertical="top" wrapText="1"/>
    </xf>
    <xf numFmtId="0" fontId="30" fillId="0" borderId="4" xfId="22" applyFont="1" applyFill="1" applyBorder="1" applyAlignment="1" applyProtection="1">
      <alignment horizontal="justify" vertical="top" wrapText="1"/>
    </xf>
    <xf numFmtId="0" fontId="16" fillId="0" borderId="4" xfId="22" applyFont="1" applyFill="1" applyBorder="1" applyAlignment="1" applyProtection="1">
      <alignment horizontal="left" vertical="top" wrapText="1"/>
    </xf>
    <xf numFmtId="0" fontId="22" fillId="0" borderId="1" xfId="22" applyFont="1" applyFill="1" applyBorder="1" applyAlignment="1" applyProtection="1">
      <alignment horizontal="center"/>
    </xf>
    <xf numFmtId="2" fontId="22" fillId="0" borderId="1" xfId="22" applyNumberFormat="1" applyFont="1" applyFill="1" applyBorder="1" applyAlignment="1" applyProtection="1">
      <alignment horizontal="center"/>
    </xf>
    <xf numFmtId="4" fontId="22" fillId="0" borderId="1" xfId="22" applyNumberFormat="1" applyFont="1" applyFill="1" applyBorder="1" applyAlignment="1" applyProtection="1">
      <alignment horizontal="center"/>
      <protection locked="0"/>
    </xf>
    <xf numFmtId="0" fontId="16" fillId="0" borderId="4" xfId="10" applyFont="1" applyFill="1" applyBorder="1" applyAlignment="1" applyProtection="1">
      <alignment horizontal="justify" vertical="top" wrapText="1"/>
    </xf>
    <xf numFmtId="0" fontId="22" fillId="0" borderId="1" xfId="6" applyFont="1" applyFill="1" applyBorder="1" applyAlignment="1" applyProtection="1">
      <alignment horizontal="center"/>
    </xf>
    <xf numFmtId="4" fontId="22" fillId="0" borderId="1" xfId="6" applyNumberFormat="1" applyFont="1" applyFill="1" applyBorder="1" applyAlignment="1" applyProtection="1">
      <alignment horizontal="center"/>
    </xf>
    <xf numFmtId="164" fontId="36" fillId="0" borderId="8" xfId="1" applyNumberFormat="1" applyFont="1" applyFill="1" applyBorder="1" applyAlignment="1" applyProtection="1">
      <alignment horizontal="right"/>
    </xf>
    <xf numFmtId="0" fontId="20" fillId="0" borderId="0" xfId="10" applyFont="1" applyFill="1" applyBorder="1" applyProtection="1"/>
    <xf numFmtId="0" fontId="43" fillId="0" borderId="0" xfId="10" applyFont="1" applyFill="1" applyBorder="1" applyProtection="1"/>
    <xf numFmtId="0" fontId="43" fillId="0" borderId="0" xfId="10" applyFont="1" applyFill="1" applyBorder="1" applyProtection="1">
      <protection locked="0"/>
    </xf>
    <xf numFmtId="164" fontId="45" fillId="0" borderId="0" xfId="10" applyNumberFormat="1" applyFont="1" applyFill="1" applyBorder="1" applyProtection="1"/>
    <xf numFmtId="0" fontId="16" fillId="0" borderId="1" xfId="6" applyFont="1" applyFill="1" applyBorder="1" applyAlignment="1" applyProtection="1">
      <alignment horizontal="left" vertical="top" wrapText="1"/>
    </xf>
    <xf numFmtId="0" fontId="16" fillId="0" borderId="1" xfId="21" applyFont="1" applyFill="1" applyBorder="1" applyAlignment="1" applyProtection="1">
      <alignment horizontal="left" vertical="top" wrapText="1"/>
    </xf>
    <xf numFmtId="0" fontId="22" fillId="0" borderId="1" xfId="21" applyFont="1" applyFill="1" applyBorder="1" applyAlignment="1" applyProtection="1">
      <alignment horizontal="center"/>
    </xf>
    <xf numFmtId="4" fontId="22" fillId="0" borderId="1" xfId="21" applyNumberFormat="1" applyFont="1" applyFill="1" applyBorder="1" applyAlignment="1" applyProtection="1">
      <alignment horizontal="center"/>
    </xf>
    <xf numFmtId="0" fontId="20" fillId="0" borderId="8" xfId="10" applyNumberFormat="1" applyFont="1" applyFill="1" applyBorder="1" applyAlignment="1" applyProtection="1">
      <alignment horizontal="left" vertical="top"/>
    </xf>
    <xf numFmtId="0" fontId="19" fillId="0" borderId="5" xfId="10" applyNumberFormat="1" applyFont="1" applyFill="1" applyBorder="1" applyAlignment="1" applyProtection="1">
      <alignment horizontal="center" vertical="center"/>
    </xf>
    <xf numFmtId="0" fontId="36" fillId="0" borderId="5" xfId="10" applyFont="1" applyFill="1" applyBorder="1" applyAlignment="1" applyProtection="1">
      <alignment horizontal="center"/>
    </xf>
    <xf numFmtId="0" fontId="36" fillId="0" borderId="5" xfId="10" applyFont="1" applyFill="1" applyBorder="1" applyAlignment="1" applyProtection="1">
      <alignment horizontal="center"/>
      <protection locked="0"/>
    </xf>
    <xf numFmtId="4" fontId="36" fillId="0" borderId="5" xfId="10" applyNumberFormat="1" applyFont="1" applyFill="1" applyBorder="1" applyAlignment="1" applyProtection="1">
      <alignment horizontal="right"/>
    </xf>
    <xf numFmtId="0" fontId="19" fillId="0" borderId="5" xfId="10" applyFont="1" applyFill="1" applyBorder="1" applyAlignment="1" applyProtection="1">
      <alignment vertical="center" wrapText="1"/>
    </xf>
    <xf numFmtId="0" fontId="22" fillId="0" borderId="1" xfId="20" applyFont="1" applyFill="1" applyBorder="1" applyAlignment="1" applyProtection="1">
      <alignment horizontal="center" vertical="top" wrapText="1"/>
    </xf>
    <xf numFmtId="0" fontId="22" fillId="0" borderId="2" xfId="6" applyFont="1" applyFill="1" applyBorder="1" applyAlignment="1" applyProtection="1">
      <alignment horizontal="center"/>
    </xf>
    <xf numFmtId="2" fontId="22" fillId="0" borderId="2" xfId="6" applyNumberFormat="1" applyFont="1" applyFill="1" applyBorder="1" applyAlignment="1" applyProtection="1">
      <alignment horizontal="center"/>
    </xf>
    <xf numFmtId="0" fontId="20" fillId="0" borderId="6" xfId="10" applyFont="1" applyFill="1" applyBorder="1" applyProtection="1"/>
    <xf numFmtId="1" fontId="19" fillId="0" borderId="0" xfId="6" applyNumberFormat="1" applyFont="1" applyFill="1" applyBorder="1" applyAlignment="1" applyProtection="1">
      <alignment horizontal="left" vertical="center"/>
    </xf>
    <xf numFmtId="4" fontId="44" fillId="0" borderId="0" xfId="10" applyNumberFormat="1" applyFont="1" applyFill="1" applyBorder="1" applyAlignment="1" applyProtection="1">
      <alignment horizontal="right"/>
    </xf>
    <xf numFmtId="0" fontId="22" fillId="0" borderId="0" xfId="10" applyFont="1" applyFill="1" applyBorder="1" applyProtection="1">
      <protection locked="0"/>
    </xf>
    <xf numFmtId="1" fontId="16" fillId="0" borderId="0" xfId="6" applyNumberFormat="1" applyFont="1" applyFill="1" applyBorder="1" applyAlignment="1" applyProtection="1">
      <alignment horizontal="left" vertical="center"/>
    </xf>
    <xf numFmtId="0" fontId="27" fillId="0" borderId="0" xfId="10" applyNumberFormat="1" applyFont="1" applyFill="1" applyBorder="1" applyAlignment="1" applyProtection="1">
      <alignment horizontal="center" vertical="center"/>
    </xf>
    <xf numFmtId="0" fontId="19" fillId="0" borderId="8" xfId="6" applyFont="1" applyFill="1" applyBorder="1" applyAlignment="1" applyProtection="1">
      <alignment horizontal="justify" vertical="center"/>
    </xf>
    <xf numFmtId="0" fontId="22" fillId="0" borderId="5" xfId="6" applyFont="1" applyFill="1" applyBorder="1" applyAlignment="1" applyProtection="1">
      <alignment horizontal="center" wrapText="1"/>
    </xf>
    <xf numFmtId="4" fontId="44" fillId="0" borderId="5" xfId="10" applyNumberFormat="1" applyFont="1" applyFill="1" applyBorder="1" applyAlignment="1" applyProtection="1">
      <alignment horizontal="right"/>
    </xf>
    <xf numFmtId="0" fontId="22" fillId="0" borderId="5" xfId="10" applyFont="1" applyFill="1" applyBorder="1" applyProtection="1">
      <protection locked="0"/>
    </xf>
    <xf numFmtId="0" fontId="27" fillId="0" borderId="0" xfId="10" applyNumberFormat="1" applyFont="1" applyFill="1" applyAlignment="1" applyProtection="1">
      <alignment horizontal="center" vertical="center"/>
    </xf>
    <xf numFmtId="0" fontId="19" fillId="0" borderId="8" xfId="6" applyFont="1" applyFill="1" applyBorder="1" applyAlignment="1" applyProtection="1">
      <alignment horizontal="left" vertical="center"/>
    </xf>
    <xf numFmtId="0" fontId="19" fillId="0" borderId="0" xfId="6" applyFont="1" applyFill="1" applyBorder="1" applyAlignment="1" applyProtection="1">
      <alignment horizontal="right" vertical="center" wrapText="1"/>
    </xf>
    <xf numFmtId="164" fontId="36" fillId="0" borderId="0" xfId="1" applyNumberFormat="1" applyFont="1" applyFill="1" applyBorder="1" applyAlignment="1" applyProtection="1">
      <alignment horizontal="right"/>
    </xf>
    <xf numFmtId="0" fontId="19" fillId="0" borderId="0" xfId="6" applyNumberFormat="1" applyFont="1" applyFill="1" applyAlignment="1" applyProtection="1">
      <alignment horizontal="center" vertical="center"/>
    </xf>
    <xf numFmtId="2" fontId="22" fillId="0" borderId="5" xfId="6" applyNumberFormat="1" applyFont="1" applyFill="1" applyBorder="1" applyAlignment="1" applyProtection="1">
      <alignment horizontal="center"/>
    </xf>
    <xf numFmtId="4" fontId="22" fillId="0" borderId="5" xfId="6" applyNumberFormat="1" applyFont="1" applyFill="1" applyBorder="1" applyAlignment="1" applyProtection="1">
      <alignment horizontal="right"/>
      <protection locked="0"/>
    </xf>
    <xf numFmtId="0" fontId="20" fillId="0" borderId="8" xfId="10" applyNumberFormat="1" applyFont="1" applyFill="1" applyBorder="1" applyAlignment="1" applyProtection="1">
      <alignment horizontal="center" vertical="center"/>
    </xf>
    <xf numFmtId="0" fontId="19" fillId="0" borderId="5" xfId="6" applyNumberFormat="1" applyFont="1" applyFill="1" applyBorder="1" applyAlignment="1" applyProtection="1">
      <alignment horizontal="center" vertical="center"/>
    </xf>
    <xf numFmtId="0" fontId="19" fillId="0" borderId="5" xfId="6" applyFont="1" applyFill="1" applyBorder="1" applyAlignment="1" applyProtection="1">
      <alignment horizontal="justify" vertical="center"/>
    </xf>
    <xf numFmtId="0" fontId="22" fillId="0" borderId="5" xfId="6" applyFont="1" applyFill="1" applyBorder="1" applyAlignment="1" applyProtection="1">
      <alignment horizontal="center" vertical="top"/>
    </xf>
    <xf numFmtId="2" fontId="22" fillId="0" borderId="5" xfId="6" applyNumberFormat="1" applyFont="1" applyFill="1" applyBorder="1" applyAlignment="1" applyProtection="1">
      <alignment horizontal="center" vertical="top"/>
    </xf>
    <xf numFmtId="40" fontId="22" fillId="0" borderId="5" xfId="4" applyFont="1" applyFill="1" applyBorder="1" applyAlignment="1" applyProtection="1">
      <alignment horizontal="center" vertical="top" wrapText="1"/>
      <protection locked="0"/>
    </xf>
    <xf numFmtId="164" fontId="36" fillId="0" borderId="5" xfId="6" applyNumberFormat="1" applyFont="1" applyFill="1" applyBorder="1" applyAlignment="1" applyProtection="1">
      <alignment horizontal="center" vertical="top" wrapText="1"/>
    </xf>
    <xf numFmtId="0" fontId="19" fillId="0" borderId="8" xfId="0" applyFont="1" applyFill="1" applyBorder="1" applyAlignment="1" applyProtection="1">
      <alignment horizontal="center" vertical="center"/>
      <protection locked="0"/>
    </xf>
    <xf numFmtId="0" fontId="19" fillId="0" borderId="0" xfId="0" applyFont="1" applyFill="1" applyAlignment="1" applyProtection="1">
      <alignment horizontal="center" vertical="top"/>
      <protection locked="0"/>
    </xf>
    <xf numFmtId="0" fontId="19" fillId="0" borderId="0" xfId="0" applyFont="1" applyFill="1" applyAlignment="1" applyProtection="1">
      <alignment horizontal="justify" vertical="top" wrapText="1"/>
    </xf>
    <xf numFmtId="0" fontId="36" fillId="0" borderId="0" xfId="0" applyFont="1" applyFill="1" applyAlignment="1" applyProtection="1">
      <alignment horizontal="center" vertical="top"/>
    </xf>
    <xf numFmtId="4" fontId="36" fillId="0" borderId="0" xfId="0" applyNumberFormat="1" applyFont="1" applyFill="1" applyAlignment="1" applyProtection="1">
      <alignment horizontal="center" vertical="top"/>
    </xf>
    <xf numFmtId="4" fontId="36" fillId="0" borderId="0" xfId="0" applyNumberFormat="1" applyFont="1" applyFill="1" applyAlignment="1" applyProtection="1">
      <alignment horizontal="center" vertical="top" wrapText="1"/>
      <protection locked="0"/>
    </xf>
    <xf numFmtId="4" fontId="36" fillId="0" borderId="0" xfId="0" applyNumberFormat="1" applyFont="1" applyFill="1" applyAlignment="1" applyProtection="1">
      <alignment horizontal="center" vertical="top" wrapText="1"/>
    </xf>
    <xf numFmtId="0" fontId="16" fillId="0" borderId="0" xfId="0" applyFont="1" applyFill="1" applyAlignment="1" applyProtection="1">
      <alignment horizontal="center" vertical="top"/>
      <protection locked="0"/>
    </xf>
    <xf numFmtId="0" fontId="16" fillId="0" borderId="0" xfId="0" applyFont="1" applyFill="1" applyAlignment="1" applyProtection="1">
      <alignment horizontal="justify" vertical="top" wrapText="1"/>
    </xf>
    <xf numFmtId="0" fontId="22" fillId="0" borderId="0" xfId="0" applyFont="1" applyFill="1" applyAlignment="1" applyProtection="1">
      <alignment horizontal="center" vertical="top" wrapText="1"/>
    </xf>
    <xf numFmtId="0" fontId="16" fillId="0" borderId="9" xfId="0" applyFont="1" applyFill="1" applyBorder="1" applyAlignment="1">
      <alignment horizontal="center" vertical="center" wrapText="1"/>
    </xf>
    <xf numFmtId="0" fontId="36" fillId="0" borderId="9" xfId="0" applyFont="1" applyFill="1" applyBorder="1" applyAlignment="1" applyProtection="1">
      <alignment horizontal="justify" vertical="center" wrapText="1"/>
    </xf>
    <xf numFmtId="0" fontId="16" fillId="0" borderId="9"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protection locked="0"/>
    </xf>
    <xf numFmtId="0" fontId="16" fillId="0" borderId="0" xfId="0" applyFont="1" applyFill="1" applyAlignment="1">
      <alignment horizontal="center" vertical="center" wrapText="1"/>
    </xf>
    <xf numFmtId="0" fontId="36" fillId="0" borderId="0" xfId="0" applyFont="1" applyFill="1" applyAlignment="1" applyProtection="1">
      <alignment horizontal="justify" vertical="center" wrapText="1"/>
    </xf>
    <xf numFmtId="0" fontId="16" fillId="0" borderId="0" xfId="0" applyFont="1" applyFill="1" applyAlignment="1" applyProtection="1">
      <alignment horizontal="center" vertical="center" wrapText="1"/>
    </xf>
    <xf numFmtId="0" fontId="16" fillId="0" borderId="0" xfId="0" applyFont="1" applyFill="1" applyAlignment="1" applyProtection="1">
      <alignment horizontal="center" vertical="center" wrapText="1"/>
      <protection locked="0"/>
    </xf>
    <xf numFmtId="0" fontId="16" fillId="0" borderId="0" xfId="13" applyFont="1" applyFill="1" applyAlignment="1" applyProtection="1">
      <alignment horizontal="justify" vertical="top" wrapText="1"/>
    </xf>
    <xf numFmtId="0" fontId="16" fillId="0" borderId="9" xfId="0" applyFont="1" applyFill="1" applyBorder="1" applyAlignment="1" applyProtection="1">
      <alignment horizontal="center" vertical="top"/>
      <protection locked="0"/>
    </xf>
    <xf numFmtId="0" fontId="36" fillId="0" borderId="9" xfId="13" applyFont="1" applyFill="1" applyBorder="1" applyAlignment="1" applyProtection="1">
      <alignment horizontal="justify" vertical="top" wrapText="1"/>
    </xf>
    <xf numFmtId="0" fontId="36" fillId="0" borderId="9" xfId="0" applyFont="1" applyFill="1" applyBorder="1" applyAlignment="1" applyProtection="1">
      <alignment horizontal="center" vertical="top"/>
    </xf>
    <xf numFmtId="0" fontId="16" fillId="0" borderId="0" xfId="0" applyFont="1" applyFill="1" applyAlignment="1">
      <alignment horizontal="center" vertical="top" wrapText="1"/>
    </xf>
    <xf numFmtId="0" fontId="16"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justify" vertical="center" wrapText="1"/>
    </xf>
    <xf numFmtId="0" fontId="36" fillId="0" borderId="1" xfId="0" applyFont="1" applyFill="1" applyBorder="1" applyAlignment="1" applyProtection="1">
      <alignment horizontal="center" vertical="center"/>
    </xf>
    <xf numFmtId="4" fontId="36" fillId="0" borderId="1" xfId="0" applyNumberFormat="1" applyFont="1" applyFill="1" applyBorder="1" applyAlignment="1" applyProtection="1">
      <alignment horizontal="center" vertical="center"/>
    </xf>
    <xf numFmtId="4" fontId="36" fillId="0" borderId="1" xfId="0" applyNumberFormat="1" applyFont="1" applyFill="1" applyBorder="1" applyAlignment="1" applyProtection="1">
      <alignment horizontal="center" vertical="center" wrapText="1"/>
      <protection locked="0"/>
    </xf>
    <xf numFmtId="4" fontId="36" fillId="0" borderId="8" xfId="0" applyNumberFormat="1" applyFont="1" applyFill="1" applyBorder="1" applyAlignment="1" applyProtection="1">
      <alignment horizontal="center" vertical="center" wrapText="1"/>
    </xf>
    <xf numFmtId="0" fontId="36" fillId="0" borderId="9" xfId="0" applyFont="1" applyFill="1" applyBorder="1" applyAlignment="1" applyProtection="1">
      <alignment horizontal="justify" vertical="top" wrapText="1"/>
    </xf>
    <xf numFmtId="4" fontId="36" fillId="0" borderId="9" xfId="0" applyNumberFormat="1" applyFont="1" applyFill="1" applyBorder="1" applyAlignment="1" applyProtection="1">
      <alignment horizontal="center" vertical="top"/>
    </xf>
    <xf numFmtId="4" fontId="36" fillId="0" borderId="9" xfId="0" applyNumberFormat="1" applyFont="1" applyFill="1" applyBorder="1" applyAlignment="1" applyProtection="1">
      <alignment horizontal="center" vertical="top" wrapText="1"/>
      <protection locked="0"/>
    </xf>
    <xf numFmtId="4" fontId="36" fillId="0" borderId="9" xfId="0" applyNumberFormat="1" applyFont="1" applyFill="1" applyBorder="1" applyAlignment="1" applyProtection="1">
      <alignment horizontal="center" vertical="top" wrapText="1"/>
    </xf>
    <xf numFmtId="4" fontId="36" fillId="0" borderId="1" xfId="0" applyNumberFormat="1" applyFont="1" applyFill="1" applyBorder="1" applyAlignment="1" applyProtection="1">
      <alignment horizontal="center" vertical="center" wrapText="1"/>
    </xf>
    <xf numFmtId="0" fontId="22" fillId="0" borderId="0" xfId="0" applyFont="1" applyFill="1" applyAlignment="1" applyProtection="1">
      <alignment horizontal="center" vertical="top"/>
    </xf>
    <xf numFmtId="4" fontId="22" fillId="0" borderId="0" xfId="0" applyNumberFormat="1" applyFont="1" applyFill="1" applyAlignment="1" applyProtection="1">
      <alignment horizontal="center" vertical="top"/>
    </xf>
    <xf numFmtId="4" fontId="22" fillId="0" borderId="0" xfId="0" applyNumberFormat="1" applyFont="1" applyFill="1" applyAlignment="1" applyProtection="1">
      <alignment horizontal="center" vertical="top" wrapText="1"/>
      <protection locked="0"/>
    </xf>
    <xf numFmtId="4" fontId="22" fillId="0" borderId="0" xfId="0" applyNumberFormat="1" applyFont="1" applyFill="1" applyAlignment="1" applyProtection="1">
      <alignment horizontal="center" vertical="top" wrapText="1"/>
    </xf>
    <xf numFmtId="0" fontId="16" fillId="0" borderId="0" xfId="0" applyFont="1" applyFill="1" applyBorder="1" applyAlignment="1" applyProtection="1">
      <alignment horizontal="justify" vertical="center" wrapText="1"/>
    </xf>
    <xf numFmtId="4" fontId="36" fillId="0" borderId="0" xfId="0" applyNumberFormat="1" applyFont="1" applyFill="1" applyAlignment="1" applyProtection="1">
      <alignment horizontal="center" vertical="top"/>
      <protection locked="0"/>
    </xf>
    <xf numFmtId="0" fontId="36" fillId="0" borderId="0" xfId="0" applyFont="1" applyFill="1" applyAlignment="1" applyProtection="1">
      <alignment horizontal="center" wrapText="1"/>
    </xf>
    <xf numFmtId="0" fontId="36" fillId="0" borderId="0" xfId="0" applyFont="1" applyFill="1" applyAlignment="1" applyProtection="1">
      <alignment horizontal="justify" vertical="top" wrapText="1"/>
    </xf>
    <xf numFmtId="0" fontId="16" fillId="0" borderId="0" xfId="0" applyFont="1" applyFill="1" applyAlignment="1" applyProtection="1">
      <alignment horizontal="center"/>
      <protection locked="0"/>
    </xf>
    <xf numFmtId="0" fontId="19" fillId="0" borderId="0" xfId="0" applyFont="1" applyFill="1" applyAlignment="1" applyProtection="1">
      <alignment horizontal="justify" wrapText="1"/>
    </xf>
    <xf numFmtId="0" fontId="36" fillId="0" borderId="0" xfId="0" applyFont="1" applyFill="1" applyAlignment="1" applyProtection="1">
      <alignment horizontal="center"/>
    </xf>
    <xf numFmtId="4" fontId="36" fillId="0" borderId="0" xfId="0" applyNumberFormat="1" applyFont="1" applyFill="1" applyAlignment="1" applyProtection="1">
      <alignment horizontal="center"/>
    </xf>
    <xf numFmtId="4" fontId="36" fillId="0" borderId="0" xfId="0" applyNumberFormat="1" applyFont="1" applyFill="1" applyAlignment="1" applyProtection="1">
      <alignment horizontal="center" wrapText="1"/>
      <protection locked="0"/>
    </xf>
    <xf numFmtId="4" fontId="36" fillId="0" borderId="0" xfId="0" applyNumberFormat="1" applyFont="1" applyFill="1" applyAlignment="1" applyProtection="1">
      <alignment horizontal="center" wrapText="1"/>
    </xf>
    <xf numFmtId="0" fontId="16" fillId="0" borderId="0" xfId="0" applyFont="1" applyFill="1" applyBorder="1" applyAlignment="1" applyProtection="1">
      <alignment horizontal="center" vertical="top"/>
      <protection locked="0"/>
    </xf>
    <xf numFmtId="0" fontId="36" fillId="0" borderId="1" xfId="0" applyFont="1" applyFill="1" applyBorder="1" applyAlignment="1" applyProtection="1">
      <alignment horizontal="center"/>
    </xf>
    <xf numFmtId="4" fontId="36" fillId="0" borderId="1" xfId="0" applyNumberFormat="1" applyFont="1" applyFill="1" applyBorder="1" applyAlignment="1" applyProtection="1">
      <alignment horizontal="center"/>
    </xf>
    <xf numFmtId="4" fontId="36" fillId="0" borderId="1" xfId="0" applyNumberFormat="1" applyFont="1" applyFill="1" applyBorder="1" applyAlignment="1" applyProtection="1">
      <alignment horizontal="center" wrapText="1"/>
      <protection locked="0"/>
    </xf>
    <xf numFmtId="4" fontId="36" fillId="0" borderId="8" xfId="0" applyNumberFormat="1" applyFont="1" applyFill="1" applyBorder="1" applyAlignment="1" applyProtection="1">
      <alignment horizontal="center" wrapText="1"/>
    </xf>
    <xf numFmtId="0" fontId="16" fillId="0" borderId="1" xfId="0" applyFont="1" applyFill="1" applyBorder="1" applyAlignment="1" applyProtection="1">
      <alignment horizontal="justify" vertical="center" wrapText="1"/>
    </xf>
    <xf numFmtId="4" fontId="36" fillId="0" borderId="1" xfId="25" applyNumberFormat="1" applyFont="1" applyFill="1" applyBorder="1" applyAlignment="1" applyProtection="1">
      <alignment horizontal="center" vertical="center"/>
    </xf>
    <xf numFmtId="4" fontId="36" fillId="0" borderId="1" xfId="25" applyNumberFormat="1" applyFont="1" applyFill="1" applyBorder="1" applyAlignment="1" applyProtection="1">
      <alignment horizontal="center" vertical="center"/>
      <protection locked="0"/>
    </xf>
    <xf numFmtId="4" fontId="36" fillId="0" borderId="8" xfId="25" applyNumberFormat="1" applyFont="1" applyFill="1" applyBorder="1" applyAlignment="1" applyProtection="1">
      <alignment horizontal="center" vertical="center" wrapText="1"/>
    </xf>
    <xf numFmtId="0" fontId="16" fillId="0" borderId="0" xfId="0" applyFont="1" applyFill="1" applyAlignment="1" applyProtection="1">
      <alignment horizontal="justify" wrapText="1"/>
    </xf>
    <xf numFmtId="4" fontId="36" fillId="0" borderId="0" xfId="25" applyNumberFormat="1" applyFont="1" applyFill="1" applyAlignment="1" applyProtection="1">
      <alignment horizontal="center"/>
    </xf>
    <xf numFmtId="0" fontId="16" fillId="0" borderId="0" xfId="0" applyFont="1" applyFill="1" applyAlignment="1">
      <alignment horizontal="center" vertical="top"/>
    </xf>
    <xf numFmtId="2" fontId="36" fillId="0" borderId="0" xfId="0" applyNumberFormat="1" applyFont="1" applyFill="1" applyAlignment="1" applyProtection="1">
      <alignment horizontal="center" vertical="top"/>
    </xf>
    <xf numFmtId="4" fontId="36" fillId="0" borderId="0" xfId="0" applyNumberFormat="1" applyFont="1" applyFill="1" applyAlignment="1">
      <alignment horizontal="center" vertical="top" wrapText="1"/>
    </xf>
    <xf numFmtId="4" fontId="36" fillId="0" borderId="0" xfId="0" applyNumberFormat="1" applyFont="1" applyFill="1" applyAlignment="1">
      <alignment horizontal="center" vertical="top"/>
    </xf>
    <xf numFmtId="2" fontId="19" fillId="0" borderId="1" xfId="25" applyNumberFormat="1" applyFont="1" applyFill="1" applyBorder="1" applyAlignment="1" applyProtection="1">
      <alignment horizontal="center" vertical="top"/>
    </xf>
    <xf numFmtId="0" fontId="16" fillId="0" borderId="0" xfId="0" applyFont="1" applyFill="1" applyBorder="1" applyAlignment="1" applyProtection="1">
      <alignment horizontal="center"/>
      <protection locked="0"/>
    </xf>
    <xf numFmtId="0" fontId="16" fillId="0" borderId="1" xfId="0" applyFont="1" applyFill="1" applyBorder="1" applyAlignment="1" applyProtection="1">
      <alignment horizontal="justify" wrapText="1"/>
    </xf>
    <xf numFmtId="4" fontId="36" fillId="0" borderId="1" xfId="25" applyNumberFormat="1" applyFont="1" applyFill="1" applyBorder="1" applyAlignment="1" applyProtection="1">
      <alignment horizontal="center"/>
    </xf>
    <xf numFmtId="4" fontId="36" fillId="0" borderId="1" xfId="25" applyNumberFormat="1" applyFont="1" applyFill="1" applyBorder="1" applyAlignment="1" applyProtection="1">
      <alignment horizontal="center"/>
      <protection locked="0"/>
    </xf>
    <xf numFmtId="4" fontId="36" fillId="0" borderId="8" xfId="25" applyNumberFormat="1" applyFont="1" applyFill="1" applyBorder="1" applyAlignment="1" applyProtection="1">
      <alignment horizontal="center"/>
    </xf>
    <xf numFmtId="0" fontId="16" fillId="0" borderId="0" xfId="0" applyFont="1" applyFill="1" applyBorder="1" applyAlignment="1">
      <alignment horizontal="center" vertical="center" wrapText="1"/>
    </xf>
    <xf numFmtId="0" fontId="16" fillId="0" borderId="0" xfId="0" applyFont="1" applyFill="1" applyAlignment="1" applyProtection="1">
      <alignment horizontal="justify" vertical="center" wrapText="1"/>
    </xf>
    <xf numFmtId="0" fontId="36" fillId="0" borderId="0" xfId="0" applyFont="1" applyFill="1" applyAlignment="1" applyProtection="1">
      <alignment horizontal="center" vertical="center"/>
    </xf>
    <xf numFmtId="4" fontId="36" fillId="0" borderId="0" xfId="25" applyNumberFormat="1" applyFont="1" applyFill="1" applyAlignment="1" applyProtection="1">
      <alignment horizontal="center" vertical="center"/>
    </xf>
    <xf numFmtId="4" fontId="36" fillId="0" borderId="0" xfId="0" applyNumberFormat="1" applyFont="1" applyFill="1" applyAlignment="1" applyProtection="1">
      <alignment horizontal="center" vertical="center" wrapText="1"/>
      <protection locked="0"/>
    </xf>
    <xf numFmtId="4" fontId="36" fillId="0" borderId="0" xfId="0" applyNumberFormat="1" applyFont="1" applyFill="1" applyAlignment="1" applyProtection="1">
      <alignment horizontal="center" vertical="center" wrapText="1"/>
    </xf>
    <xf numFmtId="0" fontId="16" fillId="0" borderId="0" xfId="0" applyFont="1" applyFill="1" applyBorder="1" applyAlignment="1">
      <alignment horizontal="center" wrapText="1"/>
    </xf>
    <xf numFmtId="0" fontId="16" fillId="0" borderId="0" xfId="0" applyFont="1" applyFill="1" applyBorder="1" applyAlignment="1" applyProtection="1">
      <alignment horizontal="justify" vertical="top" wrapText="1"/>
    </xf>
    <xf numFmtId="0" fontId="36" fillId="0" borderId="0" xfId="0" applyFont="1" applyFill="1" applyBorder="1" applyAlignment="1" applyProtection="1">
      <alignment horizontal="center" vertical="top"/>
    </xf>
    <xf numFmtId="4" fontId="36" fillId="0" borderId="0" xfId="25" applyNumberFormat="1" applyFont="1" applyFill="1" applyBorder="1" applyAlignment="1" applyProtection="1">
      <alignment horizontal="center" vertical="center"/>
    </xf>
    <xf numFmtId="4" fontId="36" fillId="0" borderId="0" xfId="0" applyNumberFormat="1" applyFont="1" applyFill="1" applyBorder="1" applyAlignment="1" applyProtection="1">
      <alignment horizontal="center" vertical="center" wrapText="1"/>
      <protection locked="0"/>
    </xf>
    <xf numFmtId="4" fontId="36" fillId="0" borderId="0" xfId="0" applyNumberFormat="1" applyFont="1" applyFill="1" applyBorder="1" applyAlignment="1" applyProtection="1">
      <alignment horizontal="center" vertical="center" wrapText="1"/>
    </xf>
    <xf numFmtId="0" fontId="19" fillId="0" borderId="0" xfId="0" applyFont="1" applyFill="1" applyBorder="1" applyAlignment="1">
      <alignment horizontal="center" wrapText="1"/>
    </xf>
    <xf numFmtId="0" fontId="16" fillId="0" borderId="0" xfId="0" applyFont="1" applyFill="1" applyAlignment="1">
      <alignment horizontal="center" wrapText="1"/>
    </xf>
    <xf numFmtId="0" fontId="19" fillId="0" borderId="0" xfId="0" applyFont="1" applyFill="1" applyBorder="1" applyAlignment="1" applyProtection="1">
      <alignment horizontal="center"/>
      <protection locked="0"/>
    </xf>
    <xf numFmtId="0" fontId="19" fillId="0" borderId="0" xfId="0" applyFont="1" applyFill="1" applyAlignment="1" applyProtection="1">
      <alignment horizontal="justify" vertical="top"/>
    </xf>
    <xf numFmtId="0" fontId="16" fillId="0" borderId="0" xfId="0" applyFont="1" applyFill="1" applyBorder="1" applyAlignment="1">
      <alignment horizontal="justify" wrapText="1"/>
    </xf>
    <xf numFmtId="0" fontId="16" fillId="0" borderId="0" xfId="0" applyFont="1" applyFill="1" applyAlignment="1">
      <alignment horizontal="justify" wrapText="1"/>
    </xf>
    <xf numFmtId="0" fontId="50" fillId="0" borderId="0" xfId="0" applyFont="1" applyFill="1" applyAlignment="1" applyProtection="1">
      <alignment horizontal="center" wrapText="1"/>
    </xf>
    <xf numFmtId="4" fontId="50" fillId="0" borderId="0" xfId="0" applyNumberFormat="1" applyFont="1" applyFill="1" applyAlignment="1" applyProtection="1">
      <alignment horizontal="center" wrapText="1"/>
    </xf>
    <xf numFmtId="4" fontId="51" fillId="0" borderId="0" xfId="0" applyNumberFormat="1" applyFont="1" applyFill="1" applyAlignment="1">
      <alignment horizontal="center" wrapText="1"/>
    </xf>
    <xf numFmtId="4" fontId="51" fillId="0" borderId="0" xfId="0" applyNumberFormat="1" applyFont="1" applyFill="1" applyAlignment="1" applyProtection="1">
      <alignment horizontal="center" wrapText="1"/>
    </xf>
    <xf numFmtId="49" fontId="12" fillId="0" borderId="0" xfId="0" applyNumberFormat="1" applyFont="1" applyFill="1" applyAlignment="1">
      <alignment horizontal="center" vertical="top" wrapText="1"/>
    </xf>
    <xf numFmtId="49" fontId="12" fillId="0" borderId="11" xfId="0" applyNumberFormat="1" applyFont="1" applyFill="1" applyBorder="1" applyAlignment="1">
      <alignment horizontal="center" vertical="top" wrapText="1"/>
    </xf>
    <xf numFmtId="0" fontId="16" fillId="0" borderId="2" xfId="0" applyFont="1" applyFill="1" applyBorder="1" applyAlignment="1" applyProtection="1">
      <alignment horizontal="justify" vertical="top" wrapText="1"/>
    </xf>
    <xf numFmtId="0" fontId="19" fillId="0" borderId="0" xfId="0" applyFont="1" applyFill="1" applyBorder="1" applyAlignment="1">
      <alignment horizontal="center" vertical="center" wrapText="1"/>
    </xf>
    <xf numFmtId="0" fontId="19" fillId="0" borderId="0" xfId="0" applyFont="1" applyFill="1" applyBorder="1" applyAlignment="1" applyProtection="1">
      <alignment horizontal="justify" vertical="center" wrapText="1"/>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wrapText="1"/>
    </xf>
    <xf numFmtId="2" fontId="36" fillId="0" borderId="0" xfId="0" applyNumberFormat="1" applyFont="1" applyFill="1" applyBorder="1" applyAlignment="1">
      <alignment horizontal="center" vertical="center" wrapText="1"/>
    </xf>
    <xf numFmtId="167" fontId="36" fillId="0" borderId="0" xfId="0" applyNumberFormat="1" applyFont="1" applyFill="1" applyBorder="1" applyAlignment="1" applyProtection="1">
      <alignment horizontal="center" vertical="center" shrinkToFit="1"/>
    </xf>
    <xf numFmtId="0" fontId="16" fillId="0" borderId="11" xfId="0" applyFont="1" applyFill="1" applyBorder="1" applyAlignment="1">
      <alignment horizontal="center" vertical="center" wrapText="1"/>
    </xf>
    <xf numFmtId="0" fontId="16" fillId="0" borderId="2" xfId="0" applyFont="1" applyFill="1" applyBorder="1" applyAlignment="1" applyProtection="1">
      <alignment horizontal="justify" vertical="center" wrapText="1"/>
    </xf>
    <xf numFmtId="4" fontId="36" fillId="0" borderId="0" xfId="0" applyNumberFormat="1" applyFont="1" applyFill="1" applyAlignment="1" applyProtection="1">
      <alignment horizontal="center" vertical="center"/>
    </xf>
    <xf numFmtId="4" fontId="36" fillId="0" borderId="0" xfId="0" applyNumberFormat="1" applyFont="1" applyFill="1" applyBorder="1" applyAlignment="1" applyProtection="1">
      <alignment horizontal="center" vertical="center"/>
    </xf>
    <xf numFmtId="0" fontId="22" fillId="0" borderId="0" xfId="0" applyFont="1" applyFill="1" applyAlignment="1" applyProtection="1">
      <alignment horizontal="right" vertical="top" wrapText="1"/>
    </xf>
    <xf numFmtId="0" fontId="19" fillId="0" borderId="0" xfId="0" applyFont="1" applyFill="1" applyAlignment="1">
      <alignment horizontal="center" vertical="center" wrapText="1"/>
    </xf>
    <xf numFmtId="0" fontId="19" fillId="0" borderId="0" xfId="0" applyFont="1" applyFill="1" applyAlignment="1" applyProtection="1">
      <alignment horizontal="justify" vertical="center" wrapText="1"/>
    </xf>
    <xf numFmtId="0" fontId="36" fillId="0" borderId="0" xfId="0" applyFont="1" applyFill="1" applyAlignment="1" applyProtection="1">
      <alignment horizontal="right" vertical="center" wrapText="1"/>
    </xf>
    <xf numFmtId="2" fontId="36" fillId="0" borderId="0" xfId="0" applyNumberFormat="1" applyFont="1" applyFill="1" applyAlignment="1">
      <alignment horizontal="right" vertical="center" wrapText="1"/>
    </xf>
    <xf numFmtId="167" fontId="36" fillId="0" borderId="0" xfId="0" applyNumberFormat="1" applyFont="1" applyFill="1" applyAlignment="1" applyProtection="1">
      <alignment horizontal="right" vertical="center" shrinkToFit="1"/>
    </xf>
    <xf numFmtId="0" fontId="16" fillId="0" borderId="11" xfId="0" applyFont="1" applyFill="1" applyBorder="1" applyAlignment="1">
      <alignment horizontal="justify" vertical="center" wrapText="1"/>
    </xf>
    <xf numFmtId="0" fontId="16" fillId="0" borderId="0" xfId="0" applyFont="1" applyFill="1" applyBorder="1" applyAlignment="1">
      <alignment horizontal="justify" vertical="center" wrapText="1"/>
    </xf>
    <xf numFmtId="0" fontId="16" fillId="0" borderId="0" xfId="0" applyFont="1" applyFill="1" applyAlignment="1">
      <alignment horizontal="justify" vertical="center" wrapText="1"/>
    </xf>
    <xf numFmtId="49" fontId="16" fillId="0" borderId="0" xfId="0" applyNumberFormat="1" applyFont="1" applyFill="1" applyAlignment="1">
      <alignment horizontal="center" vertical="top" wrapText="1"/>
    </xf>
    <xf numFmtId="4" fontId="22" fillId="0" borderId="0" xfId="0" applyNumberFormat="1" applyFont="1" applyFill="1" applyAlignment="1" applyProtection="1">
      <alignment horizontal="center" wrapText="1"/>
    </xf>
    <xf numFmtId="4" fontId="36" fillId="0" borderId="0" xfId="0" applyNumberFormat="1" applyFont="1" applyFill="1" applyAlignment="1">
      <alignment horizontal="center" wrapText="1"/>
    </xf>
    <xf numFmtId="0" fontId="16" fillId="0" borderId="0" xfId="0" quotePrefix="1" applyFont="1" applyFill="1" applyAlignment="1" applyProtection="1">
      <alignment horizontal="justify" vertical="top" wrapText="1"/>
    </xf>
    <xf numFmtId="49" fontId="16" fillId="0" borderId="0" xfId="0" applyNumberFormat="1" applyFont="1" applyFill="1" applyAlignment="1">
      <alignment horizontal="center" wrapText="1"/>
    </xf>
    <xf numFmtId="2" fontId="22" fillId="0" borderId="0" xfId="0" applyNumberFormat="1" applyFont="1" applyFill="1" applyAlignment="1" applyProtection="1">
      <alignment horizontal="center" wrapText="1"/>
    </xf>
    <xf numFmtId="168" fontId="22" fillId="0" borderId="0" xfId="0" applyNumberFormat="1" applyFont="1" applyFill="1" applyAlignment="1">
      <alignment horizontal="right" wrapText="1"/>
    </xf>
    <xf numFmtId="167" fontId="22" fillId="0" borderId="0" xfId="0" applyNumberFormat="1" applyFont="1" applyFill="1" applyAlignment="1" applyProtection="1">
      <alignment horizontal="right" shrinkToFit="1"/>
    </xf>
    <xf numFmtId="0" fontId="16" fillId="0" borderId="11" xfId="0" applyFont="1" applyFill="1" applyBorder="1" applyAlignment="1" applyProtection="1">
      <alignment horizontal="center" vertical="center"/>
      <protection locked="0"/>
    </xf>
    <xf numFmtId="0" fontId="19" fillId="0" borderId="11" xfId="0" applyFont="1" applyFill="1" applyBorder="1" applyAlignment="1" applyProtection="1">
      <alignment horizontal="center"/>
      <protection locked="0"/>
    </xf>
    <xf numFmtId="0" fontId="19" fillId="0" borderId="2" xfId="0" applyFont="1" applyFill="1" applyBorder="1" applyAlignment="1" applyProtection="1">
      <alignment horizontal="justify" wrapText="1"/>
    </xf>
    <xf numFmtId="4" fontId="22" fillId="0" borderId="0" xfId="0" applyNumberFormat="1" applyFont="1" applyFill="1" applyAlignment="1" applyProtection="1">
      <alignment horizontal="right" vertical="top" wrapText="1"/>
    </xf>
    <xf numFmtId="4" fontId="22" fillId="0" borderId="0" xfId="0" applyNumberFormat="1" applyFont="1" applyFill="1" applyAlignment="1" applyProtection="1">
      <alignment horizontal="right" vertical="top" wrapText="1"/>
      <protection locked="0"/>
    </xf>
    <xf numFmtId="0" fontId="22" fillId="0" borderId="0" xfId="0" applyFont="1" applyFill="1" applyAlignment="1" applyProtection="1">
      <alignment horizontal="center"/>
    </xf>
    <xf numFmtId="0" fontId="16" fillId="0" borderId="11" xfId="0" applyFont="1" applyFill="1" applyBorder="1" applyAlignment="1" applyProtection="1">
      <alignment horizontal="center"/>
      <protection locked="0"/>
    </xf>
    <xf numFmtId="0" fontId="16" fillId="0" borderId="2" xfId="0" applyFont="1" applyFill="1" applyBorder="1" applyAlignment="1" applyProtection="1">
      <alignment horizontal="justify" wrapText="1"/>
    </xf>
    <xf numFmtId="0" fontId="22" fillId="0" borderId="0" xfId="0" applyFont="1" applyFill="1" applyAlignment="1" applyProtection="1">
      <alignment horizontal="right" vertical="justify" wrapText="1"/>
    </xf>
    <xf numFmtId="167" fontId="22" fillId="0" borderId="0" xfId="0" applyNumberFormat="1" applyFont="1" applyFill="1" applyAlignment="1">
      <alignment horizontal="right" shrinkToFit="1"/>
    </xf>
    <xf numFmtId="167" fontId="36" fillId="0" borderId="0" xfId="0" applyNumberFormat="1" applyFont="1" applyFill="1" applyAlignment="1" applyProtection="1">
      <alignment horizontal="right" shrinkToFit="1"/>
    </xf>
    <xf numFmtId="0" fontId="16" fillId="0" borderId="0" xfId="0" applyFont="1" applyFill="1" applyAlignment="1" applyProtection="1">
      <alignment horizontal="justify" vertical="top"/>
    </xf>
    <xf numFmtId="2" fontId="36" fillId="0" borderId="1" xfId="0" applyNumberFormat="1" applyFont="1" applyFill="1" applyBorder="1" applyAlignment="1" applyProtection="1">
      <alignment horizontal="center"/>
    </xf>
    <xf numFmtId="0" fontId="22" fillId="0" borderId="0" xfId="0" applyFont="1" applyFill="1" applyAlignment="1" applyProtection="1">
      <alignment vertical="top" wrapText="1"/>
    </xf>
    <xf numFmtId="166" fontId="22" fillId="0" borderId="0" xfId="0" applyNumberFormat="1" applyFont="1" applyFill="1" applyAlignment="1" applyProtection="1">
      <alignment horizontal="right" vertical="top" wrapText="1"/>
    </xf>
    <xf numFmtId="168" fontId="22" fillId="0" borderId="0" xfId="0" applyNumberFormat="1" applyFont="1" applyFill="1" applyAlignment="1">
      <alignment vertical="top" wrapText="1"/>
    </xf>
    <xf numFmtId="0" fontId="12" fillId="0" borderId="0" xfId="0" applyFont="1" applyFill="1" applyAlignment="1" applyProtection="1">
      <alignment horizontal="justify" vertical="top" wrapText="1"/>
    </xf>
    <xf numFmtId="0" fontId="50" fillId="0" borderId="0" xfId="0" applyFont="1" applyFill="1" applyAlignment="1" applyProtection="1">
      <alignment vertical="center"/>
    </xf>
    <xf numFmtId="0" fontId="50" fillId="0" borderId="0" xfId="0" applyFont="1" applyFill="1" applyAlignment="1">
      <alignment vertical="center"/>
    </xf>
    <xf numFmtId="0" fontId="22" fillId="0" borderId="0" xfId="0" applyFont="1" applyFill="1" applyAlignment="1" applyProtection="1">
      <alignment horizontal="right" wrapText="1"/>
    </xf>
    <xf numFmtId="4" fontId="22" fillId="0" borderId="0" xfId="0" applyNumberFormat="1" applyFont="1" applyFill="1" applyAlignment="1" applyProtection="1">
      <alignment horizontal="right" wrapText="1"/>
    </xf>
    <xf numFmtId="0" fontId="16" fillId="0" borderId="6" xfId="0" applyFont="1" applyFill="1" applyBorder="1" applyAlignment="1" applyProtection="1">
      <alignment horizontal="justify" vertical="top" wrapText="1"/>
    </xf>
    <xf numFmtId="0" fontId="22" fillId="0" borderId="6" xfId="0" applyFont="1" applyFill="1" applyBorder="1" applyAlignment="1" applyProtection="1">
      <alignment horizontal="right" wrapText="1"/>
    </xf>
    <xf numFmtId="0" fontId="22" fillId="0" borderId="0" xfId="0" applyFont="1" applyFill="1" applyBorder="1" applyAlignment="1" applyProtection="1">
      <alignment horizontal="right" wrapText="1"/>
    </xf>
    <xf numFmtId="4" fontId="36" fillId="0" borderId="6" xfId="0" applyNumberFormat="1" applyFont="1" applyFill="1" applyBorder="1" applyAlignment="1" applyProtection="1">
      <alignment horizontal="center" vertical="top" wrapText="1"/>
    </xf>
    <xf numFmtId="0" fontId="19" fillId="0" borderId="5" xfId="0" applyFont="1" applyFill="1" applyBorder="1" applyAlignment="1" applyProtection="1">
      <alignment horizontal="center" vertical="center" wrapText="1"/>
    </xf>
    <xf numFmtId="0" fontId="19" fillId="0" borderId="0" xfId="0" applyFont="1" applyFill="1" applyAlignment="1" applyProtection="1">
      <alignment horizontal="center" vertical="center"/>
      <protection locked="0"/>
    </xf>
    <xf numFmtId="0" fontId="36" fillId="0" borderId="1" xfId="0" applyFont="1" applyFill="1" applyBorder="1" applyAlignment="1" applyProtection="1">
      <alignment horizontal="center" vertical="top"/>
    </xf>
    <xf numFmtId="4" fontId="36" fillId="0" borderId="1" xfId="0" applyNumberFormat="1" applyFont="1" applyFill="1" applyBorder="1" applyAlignment="1" applyProtection="1">
      <alignment horizontal="center" vertical="top" wrapText="1"/>
      <protection locked="0"/>
    </xf>
    <xf numFmtId="0" fontId="22" fillId="0" borderId="0" xfId="0" applyFont="1" applyFill="1" applyProtection="1">
      <protection locked="0"/>
    </xf>
    <xf numFmtId="0" fontId="22" fillId="0" borderId="0" xfId="0" applyFont="1" applyFill="1" applyProtection="1"/>
    <xf numFmtId="0" fontId="22" fillId="0" borderId="0" xfId="0" applyFont="1" applyFill="1"/>
    <xf numFmtId="49" fontId="22" fillId="0" borderId="0" xfId="0" applyNumberFormat="1" applyFont="1" applyFill="1" applyAlignment="1" applyProtection="1">
      <alignment horizontal="center" vertical="top" wrapText="1"/>
    </xf>
    <xf numFmtId="0" fontId="16" fillId="0" borderId="2" xfId="0" quotePrefix="1" applyFont="1" applyFill="1" applyBorder="1" applyAlignment="1" applyProtection="1">
      <alignment horizontal="justify" vertical="center" wrapText="1"/>
    </xf>
    <xf numFmtId="0" fontId="16" fillId="0" borderId="0" xfId="0" applyFont="1" applyFill="1" applyBorder="1" applyAlignment="1">
      <alignment horizontal="center" vertical="top" wrapText="1"/>
    </xf>
    <xf numFmtId="0" fontId="14" fillId="0" borderId="0" xfId="0" applyFont="1" applyFill="1" applyAlignment="1" applyProtection="1">
      <alignment horizontal="center" vertical="top" wrapText="1"/>
      <protection locked="0"/>
    </xf>
    <xf numFmtId="0" fontId="14" fillId="0" borderId="0" xfId="0" applyFont="1" applyFill="1" applyAlignment="1" applyProtection="1">
      <alignment horizontal="justify" vertical="top" wrapText="1"/>
    </xf>
    <xf numFmtId="0" fontId="51" fillId="0" borderId="0" xfId="0" applyFont="1" applyFill="1" applyAlignment="1" applyProtection="1">
      <alignment horizontal="center" vertical="top" wrapText="1"/>
    </xf>
    <xf numFmtId="0" fontId="51" fillId="0" borderId="0" xfId="0" applyFont="1" applyFill="1" applyAlignment="1" applyProtection="1">
      <alignment horizontal="center" vertical="top" wrapText="1"/>
      <protection locked="0"/>
    </xf>
    <xf numFmtId="0" fontId="14" fillId="0" borderId="0" xfId="0" applyFont="1" applyFill="1" applyAlignment="1" applyProtection="1">
      <alignment horizontal="center" vertical="top" wrapText="1"/>
    </xf>
    <xf numFmtId="0" fontId="19" fillId="0" borderId="0" xfId="0" applyFont="1" applyFill="1" applyAlignment="1" applyProtection="1">
      <alignment horizontal="center"/>
      <protection locked="0"/>
    </xf>
    <xf numFmtId="0" fontId="19" fillId="0" borderId="9" xfId="0" applyFont="1" applyFill="1" applyBorder="1" applyAlignment="1" applyProtection="1">
      <alignment horizontal="justify" wrapText="1"/>
    </xf>
    <xf numFmtId="8" fontId="36" fillId="0" borderId="9" xfId="0" applyNumberFormat="1" applyFont="1" applyFill="1" applyBorder="1" applyAlignment="1" applyProtection="1">
      <alignment horizontal="center" wrapText="1"/>
    </xf>
    <xf numFmtId="4" fontId="36" fillId="0" borderId="9" xfId="0" applyNumberFormat="1" applyFont="1" applyFill="1" applyBorder="1" applyAlignment="1" applyProtection="1">
      <alignment horizontal="center"/>
      <protection locked="0"/>
    </xf>
    <xf numFmtId="4" fontId="36" fillId="0" borderId="9" xfId="0" applyNumberFormat="1" applyFont="1" applyFill="1" applyBorder="1" applyAlignment="1" applyProtection="1">
      <alignment horizontal="right" wrapText="1"/>
    </xf>
    <xf numFmtId="4" fontId="36" fillId="0" borderId="9" xfId="0" applyNumberFormat="1" applyFont="1" applyFill="1" applyBorder="1" applyAlignment="1" applyProtection="1">
      <alignment horizontal="right"/>
    </xf>
    <xf numFmtId="0" fontId="19" fillId="0" borderId="9" xfId="0" applyFont="1" applyFill="1" applyBorder="1" applyAlignment="1" applyProtection="1">
      <alignment horizontal="left" wrapText="1"/>
    </xf>
    <xf numFmtId="4" fontId="36" fillId="0" borderId="0" xfId="0" applyNumberFormat="1" applyFont="1" applyFill="1" applyAlignment="1" applyProtection="1">
      <alignment horizontal="center"/>
      <protection locked="0"/>
    </xf>
    <xf numFmtId="0" fontId="19" fillId="0" borderId="12" xfId="0" applyFont="1" applyFill="1" applyBorder="1" applyAlignment="1" applyProtection="1">
      <alignment horizontal="justify" wrapText="1"/>
    </xf>
    <xf numFmtId="8" fontId="36" fillId="0" borderId="12" xfId="0" applyNumberFormat="1" applyFont="1" applyFill="1" applyBorder="1" applyAlignment="1" applyProtection="1">
      <alignment horizontal="center" wrapText="1"/>
    </xf>
    <xf numFmtId="4" fontId="36" fillId="0" borderId="12" xfId="0" applyNumberFormat="1" applyFont="1" applyFill="1" applyBorder="1" applyAlignment="1" applyProtection="1">
      <alignment horizontal="center"/>
      <protection locked="0"/>
    </xf>
    <xf numFmtId="4" fontId="36" fillId="0" borderId="12" xfId="0" applyNumberFormat="1" applyFont="1" applyFill="1" applyBorder="1" applyAlignment="1" applyProtection="1">
      <alignment horizontal="right"/>
    </xf>
    <xf numFmtId="0" fontId="16" fillId="0" borderId="0" xfId="0" applyFont="1" applyFill="1" applyAlignment="1" applyProtection="1">
      <alignment horizontal="justify"/>
    </xf>
    <xf numFmtId="0" fontId="0" fillId="0" borderId="3" xfId="0" applyFill="1" applyBorder="1" applyAlignment="1">
      <alignment horizontal="center" vertical="center"/>
    </xf>
    <xf numFmtId="0" fontId="57" fillId="0" borderId="1" xfId="0" applyFont="1" applyFill="1" applyBorder="1" applyAlignment="1">
      <alignment wrapText="1"/>
    </xf>
    <xf numFmtId="0" fontId="11" fillId="0" borderId="1" xfId="0" applyFont="1" applyFill="1" applyBorder="1" applyAlignment="1">
      <alignment horizontal="center"/>
    </xf>
    <xf numFmtId="0" fontId="0" fillId="0" borderId="1" xfId="0" applyFill="1" applyBorder="1"/>
    <xf numFmtId="0" fontId="0" fillId="0" borderId="1" xfId="0" applyFill="1" applyBorder="1" applyProtection="1">
      <protection locked="0"/>
    </xf>
    <xf numFmtId="0" fontId="0" fillId="0" borderId="8" xfId="0" applyFill="1" applyBorder="1"/>
    <xf numFmtId="0" fontId="0" fillId="0" borderId="7" xfId="0" applyFill="1" applyBorder="1" applyAlignment="1">
      <alignment horizontal="center" vertical="center"/>
    </xf>
    <xf numFmtId="0" fontId="58" fillId="0" borderId="1" xfId="0" applyFont="1" applyFill="1" applyBorder="1" applyAlignment="1">
      <alignment horizontal="left" indent="1"/>
    </xf>
    <xf numFmtId="4" fontId="57" fillId="0" borderId="1" xfId="0" applyNumberFormat="1" applyFont="1" applyFill="1" applyBorder="1"/>
    <xf numFmtId="4" fontId="57" fillId="0" borderId="1" xfId="0" applyNumberFormat="1" applyFont="1" applyFill="1" applyBorder="1" applyProtection="1">
      <protection locked="0"/>
    </xf>
    <xf numFmtId="4" fontId="57" fillId="0" borderId="8" xfId="0" applyNumberFormat="1" applyFont="1" applyFill="1" applyBorder="1"/>
    <xf numFmtId="0" fontId="56" fillId="0" borderId="1" xfId="0" applyFont="1" applyFill="1" applyBorder="1" applyAlignment="1">
      <alignment horizontal="center" vertical="center"/>
    </xf>
    <xf numFmtId="0" fontId="11" fillId="0" borderId="1" xfId="28" applyFont="1" applyFill="1" applyBorder="1" applyAlignment="1">
      <alignment horizontal="center" vertical="center" wrapText="1"/>
    </xf>
    <xf numFmtId="4" fontId="53" fillId="0" borderId="1" xfId="0" applyNumberFormat="1" applyFont="1" applyFill="1" applyBorder="1" applyProtection="1">
      <protection locked="0"/>
    </xf>
    <xf numFmtId="0" fontId="56" fillId="0" borderId="5" xfId="0" applyFont="1" applyFill="1" applyBorder="1" applyAlignment="1">
      <alignment horizontal="center" vertical="center"/>
    </xf>
    <xf numFmtId="0" fontId="57" fillId="0" borderId="5" xfId="0" applyFont="1" applyFill="1" applyBorder="1" applyAlignment="1">
      <alignment wrapText="1"/>
    </xf>
    <xf numFmtId="0" fontId="11" fillId="0" borderId="5" xfId="0" applyFont="1" applyFill="1" applyBorder="1" applyAlignment="1">
      <alignment horizontal="center"/>
    </xf>
    <xf numFmtId="4" fontId="57" fillId="0" borderId="5" xfId="0" applyNumberFormat="1" applyFont="1" applyFill="1" applyBorder="1"/>
    <xf numFmtId="4" fontId="57" fillId="0" borderId="5" xfId="0" applyNumberFormat="1" applyFont="1" applyFill="1" applyBorder="1" applyProtection="1">
      <protection locked="0"/>
    </xf>
    <xf numFmtId="0" fontId="0" fillId="0" borderId="0" xfId="0" applyFill="1"/>
    <xf numFmtId="0" fontId="53" fillId="0" borderId="1" xfId="0" applyFont="1" applyFill="1" applyBorder="1" applyAlignment="1">
      <alignment wrapText="1"/>
    </xf>
    <xf numFmtId="0" fontId="57" fillId="0" borderId="1" xfId="0" applyFont="1" applyFill="1" applyBorder="1" applyAlignment="1">
      <alignment horizontal="left" wrapText="1"/>
    </xf>
    <xf numFmtId="0" fontId="56" fillId="0" borderId="3" xfId="0" applyFont="1" applyFill="1" applyBorder="1" applyAlignment="1">
      <alignment horizontal="center" vertical="center"/>
    </xf>
    <xf numFmtId="0" fontId="56" fillId="0" borderId="4" xfId="0" applyFont="1" applyFill="1" applyBorder="1" applyAlignment="1">
      <alignment horizontal="center" vertical="center"/>
    </xf>
    <xf numFmtId="0" fontId="56" fillId="0" borderId="7" xfId="0" applyFont="1" applyFill="1" applyBorder="1" applyAlignment="1">
      <alignment horizontal="center" vertical="center"/>
    </xf>
    <xf numFmtId="0" fontId="58" fillId="0" borderId="1" xfId="0" applyFont="1" applyFill="1" applyBorder="1" applyAlignment="1">
      <alignment horizontal="left" wrapText="1" indent="1"/>
    </xf>
    <xf numFmtId="0" fontId="56" fillId="0" borderId="9" xfId="0" applyFont="1" applyFill="1" applyBorder="1" applyAlignment="1">
      <alignment horizontal="center" vertical="center"/>
    </xf>
    <xf numFmtId="0" fontId="18" fillId="0" borderId="0" xfId="20" applyFont="1" applyFill="1" applyBorder="1" applyAlignment="1" applyProtection="1">
      <alignment horizontal="left" vertical="top"/>
    </xf>
    <xf numFmtId="4" fontId="65" fillId="0" borderId="1" xfId="0" applyNumberFormat="1" applyFont="1" applyFill="1" applyBorder="1" applyProtection="1">
      <protection locked="0"/>
    </xf>
    <xf numFmtId="0" fontId="18" fillId="0" borderId="0" xfId="20" applyFont="1" applyFill="1" applyBorder="1"/>
    <xf numFmtId="0" fontId="20" fillId="0" borderId="0" xfId="20" applyFont="1" applyBorder="1" applyAlignment="1" applyProtection="1">
      <alignment horizontal="left" vertical="top"/>
    </xf>
    <xf numFmtId="0" fontId="21" fillId="0" borderId="0" xfId="20" applyFont="1" applyBorder="1" applyAlignment="1" applyProtection="1">
      <alignment horizontal="left" vertical="top"/>
    </xf>
    <xf numFmtId="0" fontId="20" fillId="0" borderId="0" xfId="20" applyFont="1" applyBorder="1" applyProtection="1"/>
    <xf numFmtId="0" fontId="43" fillId="0" borderId="0" xfId="20" applyFont="1" applyBorder="1" applyAlignment="1" applyProtection="1">
      <alignment horizontal="center"/>
    </xf>
    <xf numFmtId="2" fontId="39" fillId="0" borderId="0" xfId="20" applyNumberFormat="1" applyFont="1" applyBorder="1" applyAlignment="1" applyProtection="1">
      <alignment horizontal="right"/>
    </xf>
    <xf numFmtId="4" fontId="22" fillId="0" borderId="0" xfId="20" applyNumberFormat="1" applyFont="1" applyBorder="1"/>
    <xf numFmtId="4" fontId="36" fillId="0" borderId="0" xfId="20" applyNumberFormat="1" applyFont="1" applyBorder="1" applyProtection="1"/>
    <xf numFmtId="0" fontId="20" fillId="0" borderId="0" xfId="20" applyFont="1" applyBorder="1" applyAlignment="1" applyProtection="1">
      <alignment vertical="top"/>
    </xf>
    <xf numFmtId="0" fontId="22" fillId="0" borderId="0" xfId="0" applyFont="1" applyFill="1" applyBorder="1" applyAlignment="1" applyProtection="1">
      <alignment horizontal="center" wrapText="1"/>
    </xf>
    <xf numFmtId="2" fontId="22" fillId="0" borderId="0" xfId="0" applyNumberFormat="1" applyFont="1" applyFill="1" applyBorder="1" applyAlignment="1" applyProtection="1"/>
    <xf numFmtId="2" fontId="22" fillId="0" borderId="1" xfId="20" applyNumberFormat="1" applyFont="1" applyFill="1" applyBorder="1" applyAlignment="1" applyProtection="1">
      <alignment horizontal="center" vertical="top"/>
    </xf>
    <xf numFmtId="4" fontId="22" fillId="0" borderId="1" xfId="20" applyNumberFormat="1" applyFont="1" applyFill="1" applyBorder="1" applyAlignment="1" applyProtection="1">
      <alignment horizontal="center" vertical="top" wrapText="1"/>
    </xf>
    <xf numFmtId="0" fontId="40" fillId="0" borderId="5" xfId="20" applyFont="1" applyFill="1" applyBorder="1" applyAlignment="1" applyProtection="1">
      <alignment horizontal="center" vertical="center"/>
    </xf>
    <xf numFmtId="2" fontId="40" fillId="0" borderId="5" xfId="20" applyNumberFormat="1" applyFont="1" applyFill="1" applyBorder="1" applyAlignment="1" applyProtection="1">
      <alignment horizontal="center" vertical="center"/>
    </xf>
    <xf numFmtId="0" fontId="42" fillId="0" borderId="5" xfId="20" applyFont="1" applyFill="1" applyBorder="1" applyAlignment="1">
      <alignment horizontal="center" vertical="center"/>
    </xf>
    <xf numFmtId="4" fontId="36" fillId="0" borderId="2" xfId="1" applyNumberFormat="1" applyFont="1" applyFill="1" applyBorder="1" applyAlignment="1" applyProtection="1">
      <alignment horizontal="right" vertical="center"/>
    </xf>
    <xf numFmtId="2" fontId="22" fillId="0" borderId="1" xfId="4" applyNumberFormat="1" applyFont="1" applyFill="1" applyBorder="1" applyAlignment="1" applyProtection="1">
      <alignment horizontal="center"/>
    </xf>
    <xf numFmtId="4" fontId="36" fillId="0" borderId="1" xfId="1" applyNumberFormat="1" applyFont="1" applyFill="1" applyBorder="1" applyAlignment="1" applyProtection="1">
      <alignment horizontal="right"/>
    </xf>
    <xf numFmtId="4" fontId="22" fillId="0" borderId="0" xfId="19" applyNumberFormat="1" applyFont="1" applyFill="1" applyBorder="1" applyAlignment="1" applyProtection="1">
      <alignment horizontal="center"/>
    </xf>
    <xf numFmtId="4" fontId="22" fillId="0" borderId="1" xfId="19" applyNumberFormat="1" applyFont="1" applyFill="1" applyBorder="1" applyAlignment="1" applyProtection="1">
      <alignment horizontal="center"/>
    </xf>
    <xf numFmtId="4" fontId="22" fillId="0" borderId="1" xfId="19" applyNumberFormat="1" applyFont="1" applyFill="1" applyBorder="1" applyAlignment="1" applyProtection="1">
      <alignment horizontal="center" wrapText="1"/>
    </xf>
  </cellXfs>
  <cellStyles count="29">
    <cellStyle name="Comma" xfId="4" builtinId="3"/>
    <cellStyle name="Comma 2" xfId="1"/>
    <cellStyle name="Comma 3" xfId="16"/>
    <cellStyle name="Normal" xfId="0" builtinId="0"/>
    <cellStyle name="Normal 14" xfId="19"/>
    <cellStyle name="Normal 2" xfId="2"/>
    <cellStyle name="Normal 2 2" xfId="7"/>
    <cellStyle name="Normal 2 3" xfId="10"/>
    <cellStyle name="Normal 2 3 2" xfId="22"/>
    <cellStyle name="Normal 2 4" xfId="17"/>
    <cellStyle name="Normal 2 4 2" xfId="26"/>
    <cellStyle name="Normal 2 5" xfId="20"/>
    <cellStyle name="Normal 2 6" xfId="23"/>
    <cellStyle name="Normal 3" xfId="6"/>
    <cellStyle name="Normal 3 2" xfId="15"/>
    <cellStyle name="Normal 3 3" xfId="21"/>
    <cellStyle name="Normal 4" xfId="9"/>
    <cellStyle name="Normal 5" xfId="11"/>
    <cellStyle name="Normal 5 2" xfId="24"/>
    <cellStyle name="Normal 6" xfId="18"/>
    <cellStyle name="Normal 94" xfId="13"/>
    <cellStyle name="Normal 96" xfId="14"/>
    <cellStyle name="Normal 97" xfId="12"/>
    <cellStyle name="Normal_mnn" xfId="28"/>
    <cellStyle name="Normal_Sheet1" xfId="25"/>
    <cellStyle name="Normal_TROSKOVNIK_karlovacka_10_5_HC_Bc" xfId="8"/>
    <cellStyle name="Normalno 2" xfId="27"/>
    <cellStyle name="Obično 2" xfId="3"/>
    <cellStyle name="Zarez 2"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12</xdr:col>
          <xdr:colOff>0</xdr:colOff>
          <xdr:row>49</xdr:row>
          <xdr:rowOff>104775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2"/>
  <sheetViews>
    <sheetView view="pageLayout" zoomScale="90" zoomScaleSheetLayoutView="100" zoomScalePageLayoutView="90" workbookViewId="0">
      <selection activeCell="H54" sqref="H54"/>
    </sheetView>
  </sheetViews>
  <sheetFormatPr defaultColWidth="9.140625" defaultRowHeight="13.5" x14ac:dyDescent="0.2"/>
  <cols>
    <col min="1" max="1" width="4.28515625" style="6" customWidth="1"/>
    <col min="2" max="2" width="4.28515625" style="7" customWidth="1"/>
    <col min="3" max="3" width="9" style="14" customWidth="1"/>
    <col min="4" max="4" width="9.42578125" style="9" customWidth="1"/>
    <col min="5" max="16384" width="9.140625" style="9"/>
  </cols>
  <sheetData>
    <row r="1" spans="1:3" ht="14.25" customHeight="1" x14ac:dyDescent="0.2">
      <c r="C1" s="8"/>
    </row>
    <row r="2" spans="1:3" ht="14.25" customHeight="1" x14ac:dyDescent="0.2">
      <c r="C2" s="8"/>
    </row>
    <row r="3" spans="1:3" ht="14.25" customHeight="1" x14ac:dyDescent="0.2">
      <c r="C3" s="10"/>
    </row>
    <row r="4" spans="1:3" ht="14.25" customHeight="1" x14ac:dyDescent="0.2">
      <c r="A4" s="11"/>
      <c r="B4" s="12"/>
      <c r="C4" s="13"/>
    </row>
    <row r="5" spans="1:3" ht="14.25" customHeight="1" x14ac:dyDescent="0.2"/>
    <row r="6" spans="1:3" ht="14.25" customHeight="1" x14ac:dyDescent="0.2">
      <c r="C6" s="10"/>
    </row>
    <row r="7" spans="1:3" ht="14.25" customHeight="1" x14ac:dyDescent="0.2">
      <c r="C7" s="10"/>
    </row>
    <row r="8" spans="1:3" ht="14.25" customHeight="1" x14ac:dyDescent="0.2">
      <c r="C8" s="10"/>
    </row>
    <row r="9" spans="1:3" ht="14.25" customHeight="1" x14ac:dyDescent="0.2">
      <c r="C9" s="10"/>
    </row>
    <row r="10" spans="1:3" ht="14.25" customHeight="1" x14ac:dyDescent="0.2">
      <c r="B10" s="12"/>
      <c r="C10" s="10"/>
    </row>
    <row r="11" spans="1:3" ht="14.25" customHeight="1" x14ac:dyDescent="0.2">
      <c r="C11" s="10"/>
    </row>
    <row r="12" spans="1:3" ht="14.25" customHeight="1" x14ac:dyDescent="0.2">
      <c r="C12" s="15"/>
    </row>
    <row r="13" spans="1:3" ht="14.25" customHeight="1" x14ac:dyDescent="0.2">
      <c r="C13" s="15"/>
    </row>
    <row r="14" spans="1:3" ht="14.25" customHeight="1" x14ac:dyDescent="0.2">
      <c r="C14" s="10"/>
    </row>
    <row r="15" spans="1:3" ht="14.25" customHeight="1" x14ac:dyDescent="0.2">
      <c r="C15" s="10"/>
    </row>
    <row r="16" spans="1:3" ht="14.25" customHeight="1" x14ac:dyDescent="0.2">
      <c r="C16" s="10"/>
    </row>
    <row r="17" spans="3:3" ht="14.25" customHeight="1" x14ac:dyDescent="0.2">
      <c r="C17" s="10"/>
    </row>
    <row r="18" spans="3:3" ht="14.25" customHeight="1" x14ac:dyDescent="0.2">
      <c r="C18" s="10"/>
    </row>
    <row r="19" spans="3:3" ht="14.25" customHeight="1" x14ac:dyDescent="0.2">
      <c r="C19" s="10"/>
    </row>
    <row r="20" spans="3:3" ht="14.25" customHeight="1" x14ac:dyDescent="0.2">
      <c r="C20" s="10"/>
    </row>
    <row r="21" spans="3:3" ht="14.25" customHeight="1" x14ac:dyDescent="0.2">
      <c r="C21" s="10"/>
    </row>
    <row r="22" spans="3:3" ht="14.25" customHeight="1" x14ac:dyDescent="0.2">
      <c r="C22" s="10"/>
    </row>
    <row r="23" spans="3:3" ht="14.25" customHeight="1" x14ac:dyDescent="0.2">
      <c r="C23" s="10"/>
    </row>
    <row r="24" spans="3:3" ht="14.25" customHeight="1" x14ac:dyDescent="0.2">
      <c r="C24" s="15"/>
    </row>
    <row r="25" spans="3:3" ht="14.25" customHeight="1" x14ac:dyDescent="0.2">
      <c r="C25" s="10"/>
    </row>
    <row r="26" spans="3:3" ht="14.25" customHeight="1" x14ac:dyDescent="0.2">
      <c r="C26" s="12"/>
    </row>
    <row r="27" spans="3:3" ht="14.25" customHeight="1" x14ac:dyDescent="0.2">
      <c r="C27" s="12"/>
    </row>
    <row r="28" spans="3:3" ht="14.25" customHeight="1" x14ac:dyDescent="0.2"/>
    <row r="29" spans="3:3" ht="14.25" customHeight="1" x14ac:dyDescent="0.2">
      <c r="C29"/>
    </row>
    <row r="30" spans="3:3" ht="14.25" customHeight="1" x14ac:dyDescent="0.2">
      <c r="C30"/>
    </row>
    <row r="31" spans="3:3" ht="14.25" customHeight="1" x14ac:dyDescent="0.2"/>
    <row r="32" spans="3:3" ht="14.25" customHeight="1" x14ac:dyDescent="0.2"/>
  </sheetData>
  <sheetProtection password="CA9C" sheet="1" objects="1" scenarios="1" selectLockedCells="1"/>
  <pageMargins left="0.78740157480314965" right="0.74803149606299213" top="1.1811023622047245" bottom="1.1023622047244095" header="0.51181102362204722" footer="0.51181102362204722"/>
  <pageSetup paperSize="9" scale="85" orientation="portrait" useFirstPageNumber="1" r:id="rId1"/>
  <headerFooter alignWithMargins="0"/>
  <drawing r:id="rId2"/>
  <legacyDrawing r:id="rId3"/>
  <oleObjects>
    <mc:AlternateContent xmlns:mc="http://schemas.openxmlformats.org/markup-compatibility/2006">
      <mc:Choice Requires="x14">
        <oleObject progId="Document" shapeId="1028" r:id="rId4">
          <objectPr defaultSize="0" autoPict="0" r:id="rId5">
            <anchor moveWithCells="1">
              <from>
                <xdr:col>0</xdr:col>
                <xdr:colOff>76200</xdr:colOff>
                <xdr:row>0</xdr:row>
                <xdr:rowOff>0</xdr:rowOff>
              </from>
              <to>
                <xdr:col>12</xdr:col>
                <xdr:colOff>0</xdr:colOff>
                <xdr:row>49</xdr:row>
                <xdr:rowOff>104775</xdr:rowOff>
              </to>
            </anchor>
          </objectPr>
        </oleObject>
      </mc:Choice>
      <mc:Fallback>
        <oleObject progId="Document" shapeId="102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1"/>
  <sheetViews>
    <sheetView view="pageLayout" topLeftCell="A28" zoomScale="90" zoomScaleSheetLayoutView="100" zoomScalePageLayoutView="90" workbookViewId="0">
      <selection activeCell="C24" sqref="C24"/>
    </sheetView>
  </sheetViews>
  <sheetFormatPr defaultColWidth="9.140625" defaultRowHeight="13.5" x14ac:dyDescent="0.2"/>
  <cols>
    <col min="1" max="1" width="4.28515625" style="6" customWidth="1"/>
    <col min="2" max="2" width="4.28515625" style="7" customWidth="1"/>
    <col min="3" max="3" width="79.28515625" style="14" customWidth="1"/>
    <col min="4" max="4" width="11.140625" style="9" customWidth="1"/>
    <col min="5" max="16384" width="9.140625" style="9"/>
  </cols>
  <sheetData>
    <row r="1" spans="1:3" x14ac:dyDescent="0.2">
      <c r="C1" s="8" t="s">
        <v>12</v>
      </c>
    </row>
    <row r="2" spans="1:3" x14ac:dyDescent="0.2">
      <c r="C2" s="8"/>
    </row>
    <row r="3" spans="1:3" ht="59.25" customHeight="1" x14ac:dyDescent="0.2">
      <c r="C3" s="10" t="s">
        <v>15</v>
      </c>
    </row>
    <row r="4" spans="1:3" ht="93.75" customHeight="1" x14ac:dyDescent="0.2">
      <c r="A4" s="11"/>
      <c r="B4" s="12"/>
      <c r="C4" s="13" t="s">
        <v>85</v>
      </c>
    </row>
    <row r="5" spans="1:3" ht="48.75" customHeight="1" x14ac:dyDescent="0.2">
      <c r="C5" s="14" t="s">
        <v>5</v>
      </c>
    </row>
    <row r="6" spans="1:3" ht="57" customHeight="1" x14ac:dyDescent="0.2">
      <c r="C6" s="10" t="s">
        <v>13</v>
      </c>
    </row>
    <row r="7" spans="1:3" ht="57" customHeight="1" x14ac:dyDescent="0.2">
      <c r="C7" s="10" t="s">
        <v>20</v>
      </c>
    </row>
    <row r="8" spans="1:3" ht="81" x14ac:dyDescent="0.2">
      <c r="C8" s="10" t="s">
        <v>22</v>
      </c>
    </row>
    <row r="9" spans="1:3" ht="40.5" x14ac:dyDescent="0.2">
      <c r="C9" s="10" t="s">
        <v>6</v>
      </c>
    </row>
    <row r="10" spans="1:3" ht="42.75" customHeight="1" x14ac:dyDescent="0.2">
      <c r="B10" s="12"/>
      <c r="C10" s="10" t="s">
        <v>23</v>
      </c>
    </row>
    <row r="11" spans="1:3" ht="72.75" customHeight="1" x14ac:dyDescent="0.2">
      <c r="C11" s="10" t="s">
        <v>24</v>
      </c>
    </row>
    <row r="12" spans="1:3" ht="27" x14ac:dyDescent="0.2">
      <c r="C12" s="15" t="s">
        <v>25</v>
      </c>
    </row>
    <row r="13" spans="1:3" ht="56.25" customHeight="1" x14ac:dyDescent="0.2">
      <c r="C13" s="15" t="s">
        <v>26</v>
      </c>
    </row>
    <row r="14" spans="1:3" ht="27" x14ac:dyDescent="0.2">
      <c r="C14" s="10" t="s">
        <v>27</v>
      </c>
    </row>
    <row r="15" spans="1:3" ht="57.75" customHeight="1" x14ac:dyDescent="0.2">
      <c r="C15" s="10" t="s">
        <v>0</v>
      </c>
    </row>
    <row r="16" spans="1:3" ht="42.75" customHeight="1" x14ac:dyDescent="0.2">
      <c r="C16" s="10" t="s">
        <v>76</v>
      </c>
    </row>
    <row r="17" spans="3:3" ht="27" x14ac:dyDescent="0.2">
      <c r="C17" s="10" t="s">
        <v>7</v>
      </c>
    </row>
    <row r="18" spans="3:3" ht="28.5" customHeight="1" x14ac:dyDescent="0.2">
      <c r="C18" s="10" t="s">
        <v>1</v>
      </c>
    </row>
    <row r="19" spans="3:3" ht="40.5" x14ac:dyDescent="0.2">
      <c r="C19" s="10" t="s">
        <v>14</v>
      </c>
    </row>
    <row r="20" spans="3:3" ht="72.75" customHeight="1" x14ac:dyDescent="0.2">
      <c r="C20" s="10" t="s">
        <v>8</v>
      </c>
    </row>
    <row r="21" spans="3:3" ht="59.25" customHeight="1" x14ac:dyDescent="0.2">
      <c r="C21" s="10" t="s">
        <v>84</v>
      </c>
    </row>
    <row r="22" spans="3:3" ht="54" x14ac:dyDescent="0.2">
      <c r="C22" s="10" t="s">
        <v>2</v>
      </c>
    </row>
    <row r="23" spans="3:3" ht="40.5" x14ac:dyDescent="0.2">
      <c r="C23" s="10" t="s">
        <v>21</v>
      </c>
    </row>
    <row r="24" spans="3:3" ht="69" customHeight="1" x14ac:dyDescent="0.2">
      <c r="C24" s="10" t="s">
        <v>3</v>
      </c>
    </row>
    <row r="25" spans="3:3" ht="27" x14ac:dyDescent="0.2">
      <c r="C25" s="15" t="s">
        <v>4</v>
      </c>
    </row>
    <row r="26" spans="3:3" x14ac:dyDescent="0.2">
      <c r="C26" s="10"/>
    </row>
    <row r="27" spans="3:3" x14ac:dyDescent="0.2">
      <c r="C27" s="12" t="s">
        <v>60</v>
      </c>
    </row>
    <row r="28" spans="3:3" x14ac:dyDescent="0.2">
      <c r="C28" s="12" t="s">
        <v>109</v>
      </c>
    </row>
    <row r="30" spans="3:3" x14ac:dyDescent="0.2">
      <c r="C30"/>
    </row>
    <row r="31" spans="3:3" x14ac:dyDescent="0.2">
      <c r="C31"/>
    </row>
  </sheetData>
  <sheetProtection password="CA9C" sheet="1" objects="1" scenarios="1" selectLockedCells="1"/>
  <phoneticPr fontId="9" type="noConversion"/>
  <pageMargins left="0.78740157480314965" right="0.74803149606299213" top="1.1811023622047245" bottom="1.1023622047244095" header="0.51181102362204722" footer="0.51181102362204722"/>
  <pageSetup paperSize="9" scale="85" orientation="portrait" useFirstPageNumber="1" r:id="rId1"/>
  <headerFooter alignWithMargins="0">
    <oddHeader>&amp;L&amp;"Century Gothic,Regular"&amp;8Projektirao: VIA FACTUM d.o.o.Glavni projektant: Silvio Panović, dipl. ing. građ.&amp;R&amp;"Century Gothic,Regular"&amp;8Z.O.P. 87/2020</oddHeader>
    <oddFooter>&amp;L&amp;"Century Gothic,Regular"&amp;8GLAVNI GRAĐEVINSKI PROJEKT Izgradnja prometnice s pripadajućom infrastrukturom na k.č 2757 i dr. sve k.o.Petrčane &amp;R&amp;P</oddFooter>
  </headerFooter>
  <rowBreaks count="1" manualBreakCount="1">
    <brk id="16"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720"/>
  <sheetViews>
    <sheetView tabSelected="1" topLeftCell="A119" zoomScaleNormal="100" zoomScaleSheetLayoutView="90" zoomScalePageLayoutView="80" workbookViewId="0">
      <selection activeCell="F136" sqref="F136"/>
    </sheetView>
  </sheetViews>
  <sheetFormatPr defaultColWidth="9.140625" defaultRowHeight="13.5" x14ac:dyDescent="0.25"/>
  <cols>
    <col min="1" max="1" width="2.85546875" style="76" customWidth="1"/>
    <col min="2" max="2" width="3.85546875" style="67" customWidth="1"/>
    <col min="3" max="3" width="51.5703125" style="100" customWidth="1"/>
    <col min="4" max="4" width="8.140625" style="276" customWidth="1"/>
    <col min="5" max="5" width="8.5703125" style="277" customWidth="1"/>
    <col min="6" max="6" width="11.42578125" style="278" customWidth="1"/>
    <col min="7" max="7" width="12.42578125" style="279" customWidth="1"/>
    <col min="8" max="44" width="7.5703125" style="20" customWidth="1"/>
    <col min="45" max="16384" width="9.140625" style="20"/>
  </cols>
  <sheetData>
    <row r="1" spans="1:7" s="288" customFormat="1" ht="14.25" x14ac:dyDescent="0.2">
      <c r="A1" s="292"/>
      <c r="B1" s="293" t="s">
        <v>47</v>
      </c>
      <c r="C1" s="294" t="s">
        <v>421</v>
      </c>
      <c r="D1" s="295"/>
      <c r="E1" s="296"/>
      <c r="F1" s="297"/>
      <c r="G1" s="298"/>
    </row>
    <row r="2" spans="1:7" x14ac:dyDescent="0.25">
      <c r="B2" s="61"/>
      <c r="C2" s="62"/>
      <c r="D2" s="63"/>
      <c r="E2" s="249"/>
      <c r="F2" s="25"/>
      <c r="G2" s="102"/>
    </row>
    <row r="3" spans="1:7" ht="26.25" customHeight="1" x14ac:dyDescent="0.25">
      <c r="A3" s="299"/>
      <c r="B3" s="300" t="s">
        <v>35</v>
      </c>
      <c r="C3" s="301" t="s">
        <v>10</v>
      </c>
      <c r="D3" s="302" t="s">
        <v>102</v>
      </c>
      <c r="E3" s="303" t="s">
        <v>33</v>
      </c>
      <c r="F3" s="304" t="s">
        <v>32</v>
      </c>
      <c r="G3" s="305" t="s">
        <v>31</v>
      </c>
    </row>
    <row r="4" spans="1:7" x14ac:dyDescent="0.25">
      <c r="B4" s="64"/>
      <c r="C4" s="65"/>
      <c r="D4" s="66"/>
      <c r="E4" s="250"/>
      <c r="F4" s="26"/>
      <c r="G4" s="103"/>
    </row>
    <row r="5" spans="1:7" ht="133.5" customHeight="1" x14ac:dyDescent="0.25">
      <c r="A5" s="76" t="s">
        <v>30</v>
      </c>
      <c r="B5" s="67" t="s">
        <v>30</v>
      </c>
      <c r="C5" s="68" t="s">
        <v>97</v>
      </c>
      <c r="D5" s="69"/>
      <c r="E5" s="251"/>
      <c r="F5" s="27"/>
      <c r="G5" s="104"/>
    </row>
    <row r="6" spans="1:7" ht="40.5" customHeight="1" x14ac:dyDescent="0.25">
      <c r="B6" s="61"/>
      <c r="C6" s="247" t="s">
        <v>52</v>
      </c>
      <c r="D6" s="69"/>
      <c r="E6" s="251"/>
      <c r="F6" s="27"/>
      <c r="G6" s="104"/>
    </row>
    <row r="7" spans="1:7" ht="17.25" customHeight="1" x14ac:dyDescent="0.25">
      <c r="C7" s="306" t="s">
        <v>66</v>
      </c>
      <c r="D7" s="307" t="s">
        <v>28</v>
      </c>
      <c r="E7" s="308">
        <v>249</v>
      </c>
      <c r="F7" s="309"/>
      <c r="G7" s="310">
        <f>E7*F7</f>
        <v>0</v>
      </c>
    </row>
    <row r="8" spans="1:7" ht="17.25" customHeight="1" x14ac:dyDescent="0.25">
      <c r="B8" s="61"/>
      <c r="C8" s="70"/>
      <c r="D8" s="71"/>
      <c r="E8" s="252"/>
      <c r="F8" s="28"/>
      <c r="G8" s="105"/>
    </row>
    <row r="9" spans="1:7" ht="95.25" customHeight="1" x14ac:dyDescent="0.25">
      <c r="A9" s="76" t="s">
        <v>30</v>
      </c>
      <c r="B9" s="67" t="s">
        <v>29</v>
      </c>
      <c r="C9" s="68" t="s">
        <v>111</v>
      </c>
      <c r="D9" s="72"/>
      <c r="E9" s="252"/>
      <c r="F9" s="28"/>
      <c r="G9" s="105"/>
    </row>
    <row r="10" spans="1:7" ht="42" customHeight="1" x14ac:dyDescent="0.25">
      <c r="B10" s="61"/>
      <c r="C10" s="247" t="s">
        <v>110</v>
      </c>
      <c r="D10" s="72"/>
      <c r="E10" s="252"/>
      <c r="F10" s="28"/>
      <c r="G10" s="105"/>
    </row>
    <row r="11" spans="1:7" ht="17.25" customHeight="1" x14ac:dyDescent="0.25">
      <c r="B11" s="61"/>
      <c r="C11" s="306" t="s">
        <v>105</v>
      </c>
      <c r="D11" s="307" t="s">
        <v>233</v>
      </c>
      <c r="E11" s="308">
        <v>1368</v>
      </c>
      <c r="F11" s="309"/>
      <c r="G11" s="310">
        <f>E11*F11</f>
        <v>0</v>
      </c>
    </row>
    <row r="12" spans="1:7" ht="17.25" customHeight="1" x14ac:dyDescent="0.25">
      <c r="C12" s="74"/>
      <c r="D12" s="72"/>
      <c r="E12" s="252"/>
      <c r="F12" s="28"/>
      <c r="G12" s="105"/>
    </row>
    <row r="13" spans="1:7" ht="135.75" customHeight="1" x14ac:dyDescent="0.25">
      <c r="A13" s="76" t="s">
        <v>30</v>
      </c>
      <c r="B13" s="67" t="s">
        <v>36</v>
      </c>
      <c r="C13" s="68" t="s">
        <v>98</v>
      </c>
      <c r="D13" s="72"/>
      <c r="E13" s="252"/>
      <c r="F13" s="28"/>
      <c r="G13" s="105"/>
    </row>
    <row r="14" spans="1:7" ht="27" x14ac:dyDescent="0.25">
      <c r="B14" s="61"/>
      <c r="C14" s="73" t="s">
        <v>92</v>
      </c>
      <c r="D14" s="72"/>
      <c r="E14" s="252"/>
      <c r="F14" s="28"/>
      <c r="G14" s="105"/>
    </row>
    <row r="15" spans="1:7" ht="18" customHeight="1" x14ac:dyDescent="0.25">
      <c r="B15" s="75" t="s">
        <v>99</v>
      </c>
      <c r="C15" s="311" t="s">
        <v>93</v>
      </c>
      <c r="D15" s="312" t="s">
        <v>28</v>
      </c>
      <c r="E15" s="308">
        <v>10</v>
      </c>
      <c r="F15" s="313"/>
      <c r="G15" s="314">
        <f>E15*F15</f>
        <v>0</v>
      </c>
    </row>
    <row r="16" spans="1:7" ht="18" customHeight="1" x14ac:dyDescent="0.25">
      <c r="B16" s="75" t="s">
        <v>112</v>
      </c>
      <c r="C16" s="311" t="s">
        <v>114</v>
      </c>
      <c r="D16" s="312" t="s">
        <v>28</v>
      </c>
      <c r="E16" s="308">
        <v>10</v>
      </c>
      <c r="F16" s="313"/>
      <c r="G16" s="314">
        <f t="shared" ref="G16:G17" si="0">E16*F16</f>
        <v>0</v>
      </c>
    </row>
    <row r="17" spans="1:7" ht="18" customHeight="1" x14ac:dyDescent="0.25">
      <c r="B17" s="75" t="s">
        <v>113</v>
      </c>
      <c r="C17" s="311" t="s">
        <v>115</v>
      </c>
      <c r="D17" s="312" t="s">
        <v>28</v>
      </c>
      <c r="E17" s="308">
        <v>10</v>
      </c>
      <c r="F17" s="313"/>
      <c r="G17" s="314">
        <f t="shared" si="0"/>
        <v>0</v>
      </c>
    </row>
    <row r="18" spans="1:7" ht="15" customHeight="1" x14ac:dyDescent="0.25">
      <c r="B18" s="61"/>
      <c r="C18" s="77"/>
      <c r="D18" s="69"/>
      <c r="E18" s="253"/>
      <c r="F18" s="29"/>
      <c r="G18" s="106"/>
    </row>
    <row r="19" spans="1:7" ht="14.25" customHeight="1" x14ac:dyDescent="0.25">
      <c r="B19" s="61"/>
      <c r="C19" s="77"/>
      <c r="D19" s="69"/>
      <c r="E19" s="253"/>
      <c r="F19" s="29"/>
      <c r="G19" s="106"/>
    </row>
    <row r="20" spans="1:7" ht="201.75" customHeight="1" x14ac:dyDescent="0.25">
      <c r="A20" s="76" t="s">
        <v>30</v>
      </c>
      <c r="B20" s="61" t="s">
        <v>39</v>
      </c>
      <c r="C20" s="68" t="s">
        <v>442</v>
      </c>
      <c r="D20" s="69"/>
      <c r="E20" s="253"/>
      <c r="F20" s="29"/>
      <c r="G20" s="106"/>
    </row>
    <row r="21" spans="1:7" ht="15.75" customHeight="1" x14ac:dyDescent="0.25">
      <c r="B21" s="75" t="s">
        <v>106</v>
      </c>
      <c r="C21" s="311" t="s">
        <v>93</v>
      </c>
      <c r="D21" s="312" t="s">
        <v>28</v>
      </c>
      <c r="E21" s="308">
        <v>10</v>
      </c>
      <c r="F21" s="313"/>
      <c r="G21" s="314">
        <f t="shared" ref="G21" si="1">E21*F21</f>
        <v>0</v>
      </c>
    </row>
    <row r="22" spans="1:7" ht="15.75" customHeight="1" x14ac:dyDescent="0.25">
      <c r="B22" s="75" t="s">
        <v>118</v>
      </c>
      <c r="C22" s="311" t="s">
        <v>116</v>
      </c>
      <c r="D22" s="312" t="s">
        <v>28</v>
      </c>
      <c r="E22" s="308">
        <v>10</v>
      </c>
      <c r="F22" s="313"/>
      <c r="G22" s="314">
        <f t="shared" ref="G22:G23" si="2">E22*F22</f>
        <v>0</v>
      </c>
    </row>
    <row r="23" spans="1:7" ht="15.75" customHeight="1" x14ac:dyDescent="0.25">
      <c r="B23" s="75" t="s">
        <v>119</v>
      </c>
      <c r="C23" s="311" t="s">
        <v>117</v>
      </c>
      <c r="D23" s="312" t="s">
        <v>28</v>
      </c>
      <c r="E23" s="308">
        <v>10</v>
      </c>
      <c r="F23" s="313"/>
      <c r="G23" s="314">
        <f t="shared" si="2"/>
        <v>0</v>
      </c>
    </row>
    <row r="24" spans="1:7" ht="15.75" customHeight="1" x14ac:dyDescent="0.25">
      <c r="B24" s="61"/>
      <c r="C24" s="78"/>
      <c r="D24" s="69"/>
      <c r="E24" s="253"/>
      <c r="F24" s="30"/>
      <c r="G24" s="104"/>
    </row>
    <row r="25" spans="1:7" ht="190.5" customHeight="1" x14ac:dyDescent="0.25">
      <c r="A25" s="76" t="s">
        <v>30</v>
      </c>
      <c r="B25" s="61" t="s">
        <v>38</v>
      </c>
      <c r="C25" s="79" t="s">
        <v>120</v>
      </c>
      <c r="D25" s="66"/>
      <c r="E25" s="250"/>
      <c r="F25" s="26"/>
      <c r="G25" s="103"/>
    </row>
    <row r="26" spans="1:7" ht="17.25" customHeight="1" x14ac:dyDescent="0.25">
      <c r="B26" s="64"/>
      <c r="C26" s="306" t="s">
        <v>94</v>
      </c>
      <c r="D26" s="315" t="s">
        <v>44</v>
      </c>
      <c r="E26" s="308">
        <v>1</v>
      </c>
      <c r="F26" s="309"/>
      <c r="G26" s="316">
        <f>E26*F26</f>
        <v>0</v>
      </c>
    </row>
    <row r="27" spans="1:7" ht="17.25" customHeight="1" x14ac:dyDescent="0.25">
      <c r="B27" s="64"/>
      <c r="C27" s="65"/>
      <c r="D27" s="66"/>
      <c r="E27" s="250"/>
      <c r="F27" s="26"/>
      <c r="G27" s="103"/>
    </row>
    <row r="28" spans="1:7" ht="162.75" customHeight="1" x14ac:dyDescent="0.25">
      <c r="A28" s="76" t="s">
        <v>30</v>
      </c>
      <c r="B28" s="61" t="s">
        <v>37</v>
      </c>
      <c r="C28" s="80" t="s">
        <v>77</v>
      </c>
      <c r="D28" s="81"/>
      <c r="E28" s="254"/>
      <c r="F28" s="31"/>
      <c r="G28" s="107"/>
    </row>
    <row r="29" spans="1:7" ht="18" customHeight="1" x14ac:dyDescent="0.25">
      <c r="B29" s="61"/>
      <c r="C29" s="317" t="s">
        <v>86</v>
      </c>
      <c r="D29" s="315" t="s">
        <v>44</v>
      </c>
      <c r="E29" s="308">
        <v>1</v>
      </c>
      <c r="F29" s="309"/>
      <c r="G29" s="316">
        <f>E29*F29</f>
        <v>0</v>
      </c>
    </row>
    <row r="30" spans="1:7" ht="19.5" customHeight="1" x14ac:dyDescent="0.25">
      <c r="B30" s="61"/>
      <c r="C30" s="78"/>
      <c r="D30" s="69"/>
      <c r="E30" s="253"/>
      <c r="F30" s="30"/>
      <c r="G30" s="104"/>
    </row>
    <row r="31" spans="1:7" ht="19.5" customHeight="1" x14ac:dyDescent="0.25">
      <c r="A31" s="299"/>
      <c r="B31" s="318" t="s">
        <v>35</v>
      </c>
      <c r="C31" s="319" t="s">
        <v>43</v>
      </c>
      <c r="D31" s="320"/>
      <c r="E31" s="321"/>
      <c r="F31" s="322"/>
      <c r="G31" s="323">
        <f>SUM(G7:G30)</f>
        <v>0</v>
      </c>
    </row>
    <row r="32" spans="1:7" ht="19.5" customHeight="1" x14ac:dyDescent="0.25">
      <c r="B32" s="61"/>
      <c r="C32" s="78"/>
      <c r="D32" s="69"/>
      <c r="E32" s="253"/>
      <c r="F32" s="30"/>
      <c r="G32" s="104"/>
    </row>
    <row r="33" spans="1:7" ht="19.5" customHeight="1" x14ac:dyDescent="0.25">
      <c r="B33" s="61"/>
      <c r="C33" s="78"/>
      <c r="D33" s="69"/>
      <c r="E33" s="253"/>
      <c r="F33" s="30"/>
      <c r="G33" s="104"/>
    </row>
    <row r="34" spans="1:7" ht="25.5" x14ac:dyDescent="0.25">
      <c r="A34" s="299"/>
      <c r="B34" s="324" t="s">
        <v>41</v>
      </c>
      <c r="C34" s="325" t="s">
        <v>11</v>
      </c>
      <c r="D34" s="302" t="s">
        <v>102</v>
      </c>
      <c r="E34" s="303" t="s">
        <v>33</v>
      </c>
      <c r="F34" s="304" t="s">
        <v>32</v>
      </c>
      <c r="G34" s="305" t="s">
        <v>31</v>
      </c>
    </row>
    <row r="35" spans="1:7" x14ac:dyDescent="0.25">
      <c r="B35" s="61"/>
      <c r="C35" s="82"/>
      <c r="D35" s="81"/>
      <c r="E35" s="254"/>
      <c r="F35" s="31"/>
      <c r="G35" s="107"/>
    </row>
    <row r="36" spans="1:7" ht="175.5" customHeight="1" x14ac:dyDescent="0.25">
      <c r="A36" s="76" t="s">
        <v>29</v>
      </c>
      <c r="B36" s="61" t="s">
        <v>30</v>
      </c>
      <c r="C36" s="22" t="s">
        <v>121</v>
      </c>
      <c r="D36" s="81"/>
      <c r="E36" s="254"/>
      <c r="F36" s="31"/>
      <c r="G36" s="107"/>
    </row>
    <row r="37" spans="1:7" ht="27" x14ac:dyDescent="0.25">
      <c r="B37" s="61"/>
      <c r="C37" s="326" t="s">
        <v>68</v>
      </c>
      <c r="D37" s="312" t="s">
        <v>151</v>
      </c>
      <c r="E37" s="327">
        <v>388</v>
      </c>
      <c r="F37" s="328"/>
      <c r="G37" s="329">
        <f>E37*F37</f>
        <v>0</v>
      </c>
    </row>
    <row r="38" spans="1:7" x14ac:dyDescent="0.25">
      <c r="B38" s="61"/>
      <c r="C38" s="82"/>
      <c r="D38" s="81"/>
      <c r="E38" s="254"/>
      <c r="F38" s="31"/>
      <c r="G38" s="107"/>
    </row>
    <row r="39" spans="1:7" ht="148.5" customHeight="1" x14ac:dyDescent="0.25">
      <c r="A39" s="76" t="s">
        <v>29</v>
      </c>
      <c r="B39" s="61" t="s">
        <v>29</v>
      </c>
      <c r="C39" s="23" t="s">
        <v>422</v>
      </c>
      <c r="D39" s="81"/>
      <c r="E39" s="254"/>
      <c r="F39" s="31"/>
      <c r="G39" s="107"/>
    </row>
    <row r="40" spans="1:7" ht="25.5" customHeight="1" x14ac:dyDescent="0.25">
      <c r="B40" s="61"/>
      <c r="C40" s="247" t="s">
        <v>95</v>
      </c>
      <c r="D40" s="81"/>
      <c r="E40" s="254"/>
      <c r="F40" s="31"/>
      <c r="G40" s="107"/>
    </row>
    <row r="41" spans="1:7" ht="27" x14ac:dyDescent="0.25">
      <c r="B41" s="61"/>
      <c r="C41" s="306" t="s">
        <v>96</v>
      </c>
      <c r="D41" s="312" t="s">
        <v>151</v>
      </c>
      <c r="E41" s="330">
        <v>685</v>
      </c>
      <c r="F41" s="328"/>
      <c r="G41" s="329">
        <f>E41*F41</f>
        <v>0</v>
      </c>
    </row>
    <row r="42" spans="1:7" x14ac:dyDescent="0.25">
      <c r="B42" s="61"/>
      <c r="C42" s="82"/>
      <c r="D42" s="81"/>
      <c r="E42" s="254"/>
      <c r="F42" s="31"/>
      <c r="G42" s="107"/>
    </row>
    <row r="43" spans="1:7" ht="164.25" customHeight="1" x14ac:dyDescent="0.25">
      <c r="A43" s="76" t="s">
        <v>29</v>
      </c>
      <c r="B43" s="61" t="s">
        <v>36</v>
      </c>
      <c r="C43" s="80" t="s">
        <v>420</v>
      </c>
      <c r="D43" s="81"/>
      <c r="E43" s="254"/>
      <c r="F43" s="31"/>
      <c r="G43" s="107"/>
    </row>
    <row r="44" spans="1:7" ht="40.5" x14ac:dyDescent="0.25">
      <c r="B44" s="61"/>
      <c r="C44" s="83" t="s">
        <v>89</v>
      </c>
      <c r="D44" s="81"/>
      <c r="E44" s="254"/>
      <c r="F44" s="31"/>
      <c r="G44" s="107"/>
    </row>
    <row r="45" spans="1:7" ht="27" x14ac:dyDescent="0.25">
      <c r="B45" s="61"/>
      <c r="C45" s="326" t="s">
        <v>68</v>
      </c>
      <c r="D45" s="312" t="s">
        <v>151</v>
      </c>
      <c r="E45" s="330">
        <v>314</v>
      </c>
      <c r="F45" s="328"/>
      <c r="G45" s="329">
        <f>E45*F45</f>
        <v>0</v>
      </c>
    </row>
    <row r="46" spans="1:7" x14ac:dyDescent="0.25">
      <c r="B46" s="61"/>
      <c r="C46" s="84"/>
      <c r="D46" s="69"/>
      <c r="E46" s="255"/>
      <c r="F46" s="24"/>
      <c r="G46" s="108"/>
    </row>
    <row r="47" spans="1:7" x14ac:dyDescent="0.25">
      <c r="B47" s="61"/>
      <c r="C47" s="84"/>
      <c r="D47" s="69"/>
      <c r="E47" s="255"/>
      <c r="F47" s="24"/>
      <c r="G47" s="108"/>
    </row>
    <row r="48" spans="1:7" ht="94.5" customHeight="1" x14ac:dyDescent="0.25">
      <c r="A48" s="76" t="s">
        <v>29</v>
      </c>
      <c r="B48" s="61" t="s">
        <v>39</v>
      </c>
      <c r="C48" s="85" t="s">
        <v>107</v>
      </c>
      <c r="D48" s="101"/>
      <c r="E48" s="261"/>
      <c r="F48" s="36"/>
      <c r="G48" s="101"/>
    </row>
    <row r="49" spans="1:7" ht="15.75" x14ac:dyDescent="0.25">
      <c r="B49" s="61"/>
      <c r="C49" s="331" t="s">
        <v>108</v>
      </c>
      <c r="D49" s="332" t="s">
        <v>155</v>
      </c>
      <c r="E49" s="330">
        <v>1370</v>
      </c>
      <c r="F49" s="328"/>
      <c r="G49" s="329">
        <f>E49*F49</f>
        <v>0</v>
      </c>
    </row>
    <row r="50" spans="1:7" x14ac:dyDescent="0.25">
      <c r="B50" s="61"/>
      <c r="C50" s="84"/>
      <c r="D50" s="69"/>
      <c r="E50" s="255"/>
      <c r="F50" s="24"/>
      <c r="G50" s="108"/>
    </row>
    <row r="51" spans="1:7" ht="105.75" customHeight="1" x14ac:dyDescent="0.25">
      <c r="A51" s="76" t="s">
        <v>29</v>
      </c>
      <c r="B51" s="61" t="s">
        <v>38</v>
      </c>
      <c r="C51" s="86" t="s">
        <v>123</v>
      </c>
      <c r="D51" s="69"/>
      <c r="E51" s="255"/>
      <c r="F51" s="24"/>
      <c r="G51" s="108"/>
    </row>
    <row r="52" spans="1:7" ht="43.5" customHeight="1" x14ac:dyDescent="0.25">
      <c r="B52" s="61"/>
      <c r="C52" s="246" t="s">
        <v>122</v>
      </c>
      <c r="D52" s="69"/>
      <c r="E52" s="255"/>
      <c r="F52" s="24"/>
      <c r="G52" s="108"/>
    </row>
    <row r="53" spans="1:7" ht="27.75" customHeight="1" x14ac:dyDescent="0.25">
      <c r="B53" s="61"/>
      <c r="C53" s="306" t="s">
        <v>65</v>
      </c>
      <c r="D53" s="332" t="s">
        <v>155</v>
      </c>
      <c r="E53" s="333">
        <v>1370</v>
      </c>
      <c r="F53" s="309"/>
      <c r="G53" s="310">
        <f>E53*F53</f>
        <v>0</v>
      </c>
    </row>
    <row r="54" spans="1:7" x14ac:dyDescent="0.25">
      <c r="B54" s="61"/>
      <c r="C54" s="84"/>
      <c r="D54" s="69"/>
      <c r="E54" s="255"/>
      <c r="F54" s="24"/>
      <c r="G54" s="108"/>
    </row>
    <row r="55" spans="1:7" ht="192.75" customHeight="1" x14ac:dyDescent="0.25">
      <c r="A55" s="76" t="s">
        <v>29</v>
      </c>
      <c r="B55" s="61" t="s">
        <v>37</v>
      </c>
      <c r="C55" s="87" t="s">
        <v>124</v>
      </c>
      <c r="D55" s="69"/>
      <c r="E55" s="255"/>
      <c r="F55" s="24"/>
      <c r="G55" s="108"/>
    </row>
    <row r="56" spans="1:7" ht="27" x14ac:dyDescent="0.25">
      <c r="B56" s="61"/>
      <c r="C56" s="326" t="s">
        <v>90</v>
      </c>
      <c r="D56" s="312" t="s">
        <v>151</v>
      </c>
      <c r="E56" s="330">
        <v>70</v>
      </c>
      <c r="F56" s="328"/>
      <c r="G56" s="329">
        <f>E56*F56</f>
        <v>0</v>
      </c>
    </row>
    <row r="57" spans="1:7" x14ac:dyDescent="0.25">
      <c r="B57" s="61"/>
      <c r="C57" s="84"/>
      <c r="D57" s="69"/>
      <c r="E57" s="255"/>
      <c r="F57" s="24"/>
      <c r="G57" s="108"/>
    </row>
    <row r="58" spans="1:7" x14ac:dyDescent="0.25">
      <c r="B58" s="61"/>
      <c r="C58" s="84"/>
      <c r="D58" s="69"/>
      <c r="E58" s="255"/>
      <c r="F58" s="24"/>
      <c r="G58" s="108"/>
    </row>
    <row r="59" spans="1:7" ht="173.25" customHeight="1" x14ac:dyDescent="0.25">
      <c r="A59" s="76" t="s">
        <v>29</v>
      </c>
      <c r="B59" s="61" t="s">
        <v>100</v>
      </c>
      <c r="C59" s="68" t="s">
        <v>125</v>
      </c>
      <c r="D59" s="69"/>
      <c r="E59" s="251"/>
      <c r="F59" s="27"/>
      <c r="G59" s="109"/>
    </row>
    <row r="60" spans="1:7" ht="42" customHeight="1" x14ac:dyDescent="0.25">
      <c r="B60" s="61"/>
      <c r="C60" s="246" t="s">
        <v>78</v>
      </c>
      <c r="D60" s="69"/>
      <c r="E60" s="251"/>
      <c r="F60" s="27"/>
      <c r="G60" s="109"/>
    </row>
    <row r="61" spans="1:7" ht="26.25" customHeight="1" x14ac:dyDescent="0.25">
      <c r="C61" s="306" t="s">
        <v>65</v>
      </c>
      <c r="D61" s="307" t="s">
        <v>155</v>
      </c>
      <c r="E61" s="333">
        <v>2120</v>
      </c>
      <c r="F61" s="309"/>
      <c r="G61" s="310">
        <f>E61*F61</f>
        <v>0</v>
      </c>
    </row>
    <row r="62" spans="1:7" x14ac:dyDescent="0.25">
      <c r="B62" s="61"/>
      <c r="C62" s="82"/>
      <c r="D62" s="81"/>
      <c r="E62" s="254"/>
      <c r="F62" s="31"/>
      <c r="G62" s="107"/>
    </row>
    <row r="63" spans="1:7" ht="165.75" customHeight="1" x14ac:dyDescent="0.25">
      <c r="A63" s="76" t="s">
        <v>29</v>
      </c>
      <c r="B63" s="61" t="s">
        <v>42</v>
      </c>
      <c r="C63" s="88" t="s">
        <v>253</v>
      </c>
      <c r="D63" s="81"/>
      <c r="E63" s="254"/>
      <c r="F63" s="31"/>
      <c r="G63" s="107"/>
    </row>
    <row r="64" spans="1:7" ht="33" customHeight="1" x14ac:dyDescent="0.25">
      <c r="B64" s="61"/>
      <c r="C64" s="306" t="s">
        <v>91</v>
      </c>
      <c r="D64" s="307" t="s">
        <v>439</v>
      </c>
      <c r="E64" s="333">
        <v>498</v>
      </c>
      <c r="F64" s="309"/>
      <c r="G64" s="310">
        <f>E64*F64</f>
        <v>0</v>
      </c>
    </row>
    <row r="65" spans="1:7" ht="15" customHeight="1" x14ac:dyDescent="0.25">
      <c r="B65" s="61"/>
      <c r="C65" s="82"/>
      <c r="D65" s="81"/>
      <c r="E65" s="254"/>
      <c r="F65" s="31"/>
      <c r="G65" s="107"/>
    </row>
    <row r="66" spans="1:7" ht="15" customHeight="1" x14ac:dyDescent="0.25">
      <c r="A66" s="299"/>
      <c r="B66" s="318" t="s">
        <v>41</v>
      </c>
      <c r="C66" s="334" t="s">
        <v>40</v>
      </c>
      <c r="D66" s="335"/>
      <c r="E66" s="336"/>
      <c r="F66" s="337"/>
      <c r="G66" s="338">
        <f>SUM(G35:G65)</f>
        <v>0</v>
      </c>
    </row>
    <row r="67" spans="1:7" ht="15" customHeight="1" x14ac:dyDescent="0.25">
      <c r="B67" s="61"/>
      <c r="C67" s="82"/>
      <c r="D67" s="81"/>
      <c r="E67" s="254"/>
      <c r="F67" s="31"/>
      <c r="G67" s="107"/>
    </row>
    <row r="68" spans="1:7" ht="15" customHeight="1" x14ac:dyDescent="0.25">
      <c r="B68" s="61"/>
      <c r="C68" s="82"/>
      <c r="D68" s="81"/>
      <c r="E68" s="254"/>
      <c r="F68" s="31"/>
      <c r="G68" s="107"/>
    </row>
    <row r="69" spans="1:7" ht="25.5" x14ac:dyDescent="0.25">
      <c r="A69" s="299"/>
      <c r="B69" s="339" t="s">
        <v>34</v>
      </c>
      <c r="C69" s="340" t="s">
        <v>49</v>
      </c>
      <c r="D69" s="302" t="s">
        <v>102</v>
      </c>
      <c r="E69" s="341" t="s">
        <v>33</v>
      </c>
      <c r="F69" s="342" t="s">
        <v>32</v>
      </c>
      <c r="G69" s="343" t="s">
        <v>31</v>
      </c>
    </row>
    <row r="70" spans="1:7" x14ac:dyDescent="0.25">
      <c r="B70" s="89"/>
      <c r="C70" s="90"/>
      <c r="D70" s="91"/>
      <c r="E70" s="256"/>
      <c r="F70" s="32"/>
      <c r="G70" s="110"/>
    </row>
    <row r="71" spans="1:7" ht="203.25" customHeight="1" x14ac:dyDescent="0.25">
      <c r="A71" s="76" t="s">
        <v>36</v>
      </c>
      <c r="B71" s="67" t="s">
        <v>30</v>
      </c>
      <c r="C71" s="92" t="s">
        <v>101</v>
      </c>
      <c r="D71" s="93"/>
      <c r="E71" s="257"/>
      <c r="F71" s="33"/>
      <c r="G71" s="111"/>
    </row>
    <row r="72" spans="1:7" ht="48" customHeight="1" x14ac:dyDescent="0.25">
      <c r="C72" s="248" t="s">
        <v>53</v>
      </c>
      <c r="D72" s="93"/>
      <c r="E72" s="257"/>
      <c r="F72" s="33"/>
      <c r="G72" s="111"/>
    </row>
    <row r="73" spans="1:7" ht="21" customHeight="1" x14ac:dyDescent="0.25">
      <c r="C73" s="311" t="s">
        <v>67</v>
      </c>
      <c r="D73" s="312" t="s">
        <v>151</v>
      </c>
      <c r="E73" s="333">
        <v>463</v>
      </c>
      <c r="F73" s="309"/>
      <c r="G73" s="310">
        <f>E73*F73</f>
        <v>0</v>
      </c>
    </row>
    <row r="74" spans="1:7" x14ac:dyDescent="0.25">
      <c r="B74" s="89"/>
      <c r="C74" s="94"/>
      <c r="D74" s="95"/>
      <c r="E74" s="258"/>
      <c r="F74" s="34"/>
      <c r="G74" s="112"/>
    </row>
    <row r="75" spans="1:7" ht="161.25" customHeight="1" x14ac:dyDescent="0.25">
      <c r="A75" s="76" t="s">
        <v>36</v>
      </c>
      <c r="B75" s="67" t="s">
        <v>29</v>
      </c>
      <c r="C75" s="68" t="s">
        <v>126</v>
      </c>
      <c r="D75" s="69"/>
      <c r="E75" s="251"/>
      <c r="F75" s="27"/>
      <c r="G75" s="109"/>
    </row>
    <row r="76" spans="1:7" ht="57" customHeight="1" x14ac:dyDescent="0.25">
      <c r="C76" s="247" t="s">
        <v>88</v>
      </c>
      <c r="D76" s="69"/>
      <c r="E76" s="251"/>
      <c r="F76" s="27"/>
      <c r="G76" s="109"/>
    </row>
    <row r="77" spans="1:7" ht="16.5" customHeight="1" x14ac:dyDescent="0.25">
      <c r="C77" s="311" t="s">
        <v>63</v>
      </c>
      <c r="D77" s="312" t="s">
        <v>155</v>
      </c>
      <c r="E77" s="344">
        <v>1370</v>
      </c>
      <c r="F77" s="313"/>
      <c r="G77" s="316">
        <f>E77*F77</f>
        <v>0</v>
      </c>
    </row>
    <row r="78" spans="1:7" ht="16.5" customHeight="1" x14ac:dyDescent="0.25">
      <c r="C78" s="77"/>
      <c r="D78" s="69"/>
      <c r="E78" s="259"/>
      <c r="F78" s="29"/>
      <c r="G78" s="113"/>
    </row>
    <row r="79" spans="1:7" ht="16.5" customHeight="1" x14ac:dyDescent="0.25">
      <c r="B79" s="89"/>
      <c r="C79" s="90"/>
      <c r="D79" s="91"/>
      <c r="E79" s="256"/>
      <c r="F79" s="32"/>
      <c r="G79" s="110"/>
    </row>
    <row r="80" spans="1:7" ht="166.5" customHeight="1" x14ac:dyDescent="0.25">
      <c r="A80" s="76" t="s">
        <v>36</v>
      </c>
      <c r="B80" s="67" t="s">
        <v>36</v>
      </c>
      <c r="C80" s="88" t="s">
        <v>452</v>
      </c>
      <c r="D80" s="69"/>
      <c r="E80" s="259"/>
      <c r="F80" s="29"/>
      <c r="G80" s="113"/>
    </row>
    <row r="81" spans="1:7" ht="17.25" customHeight="1" x14ac:dyDescent="0.25">
      <c r="C81" s="306" t="s">
        <v>61</v>
      </c>
      <c r="D81" s="312" t="s">
        <v>155</v>
      </c>
      <c r="E81" s="344">
        <v>1370</v>
      </c>
      <c r="F81" s="313"/>
      <c r="G81" s="316">
        <f>E81*F81</f>
        <v>0</v>
      </c>
    </row>
    <row r="82" spans="1:7" ht="17.25" customHeight="1" x14ac:dyDescent="0.25">
      <c r="C82" s="77"/>
      <c r="D82" s="69"/>
      <c r="E82" s="259"/>
      <c r="F82" s="29"/>
      <c r="G82" s="113"/>
    </row>
    <row r="83" spans="1:7" ht="199.5" customHeight="1" x14ac:dyDescent="0.25">
      <c r="A83" s="76" t="s">
        <v>36</v>
      </c>
      <c r="B83" s="67" t="s">
        <v>39</v>
      </c>
      <c r="C83" s="68" t="s">
        <v>255</v>
      </c>
      <c r="D83" s="69"/>
      <c r="E83" s="251"/>
      <c r="F83" s="27"/>
      <c r="G83" s="109"/>
    </row>
    <row r="84" spans="1:7" ht="53.25" customHeight="1" x14ac:dyDescent="0.25">
      <c r="C84" s="247" t="s">
        <v>453</v>
      </c>
      <c r="D84" s="69"/>
      <c r="E84" s="251"/>
      <c r="F84" s="27"/>
      <c r="G84" s="109"/>
    </row>
    <row r="85" spans="1:7" ht="18.75" customHeight="1" x14ac:dyDescent="0.25">
      <c r="C85" s="306" t="s">
        <v>61</v>
      </c>
      <c r="D85" s="312" t="s">
        <v>155</v>
      </c>
      <c r="E85" s="344">
        <v>1370</v>
      </c>
      <c r="F85" s="313"/>
      <c r="G85" s="316">
        <f>E85*F85</f>
        <v>0</v>
      </c>
    </row>
    <row r="86" spans="1:7" ht="18.75" customHeight="1" x14ac:dyDescent="0.25">
      <c r="C86" s="77"/>
      <c r="D86" s="69"/>
      <c r="E86" s="259"/>
      <c r="F86" s="29"/>
      <c r="G86" s="113"/>
    </row>
    <row r="87" spans="1:7" ht="18.75" customHeight="1" x14ac:dyDescent="0.25">
      <c r="A87" s="299"/>
      <c r="B87" s="339" t="s">
        <v>34</v>
      </c>
      <c r="C87" s="345" t="s">
        <v>51</v>
      </c>
      <c r="D87" s="346"/>
      <c r="E87" s="347"/>
      <c r="F87" s="348"/>
      <c r="G87" s="349">
        <f>SUM(G73:G85)</f>
        <v>0</v>
      </c>
    </row>
    <row r="88" spans="1:7" ht="18.75" customHeight="1" x14ac:dyDescent="0.25">
      <c r="C88" s="96"/>
      <c r="D88" s="97"/>
      <c r="E88" s="260"/>
      <c r="F88" s="35"/>
      <c r="G88" s="114"/>
    </row>
    <row r="89" spans="1:7" ht="18.75" customHeight="1" x14ac:dyDescent="0.25">
      <c r="C89" s="96"/>
      <c r="D89" s="97"/>
      <c r="E89" s="260"/>
      <c r="F89" s="35"/>
      <c r="G89" s="114"/>
    </row>
    <row r="90" spans="1:7" ht="28.5" customHeight="1" x14ac:dyDescent="0.25">
      <c r="A90" s="299"/>
      <c r="B90" s="324" t="s">
        <v>484</v>
      </c>
      <c r="C90" s="325" t="s">
        <v>48</v>
      </c>
      <c r="D90" s="302" t="s">
        <v>102</v>
      </c>
      <c r="E90" s="748" t="s">
        <v>33</v>
      </c>
      <c r="F90" s="304" t="s">
        <v>32</v>
      </c>
      <c r="G90" s="749" t="s">
        <v>31</v>
      </c>
    </row>
    <row r="91" spans="1:7" ht="15" customHeight="1" x14ac:dyDescent="0.25">
      <c r="A91" s="738"/>
      <c r="B91" s="739"/>
      <c r="C91" s="740"/>
      <c r="D91" s="741"/>
      <c r="E91" s="742"/>
      <c r="F91" s="743"/>
      <c r="G91" s="744"/>
    </row>
    <row r="92" spans="1:7" ht="147" customHeight="1" x14ac:dyDescent="0.25">
      <c r="A92" s="745" t="s">
        <v>39</v>
      </c>
      <c r="B92" s="61" t="s">
        <v>30</v>
      </c>
      <c r="C92" s="68" t="s">
        <v>485</v>
      </c>
      <c r="D92" s="746"/>
      <c r="E92" s="747"/>
      <c r="F92" s="27"/>
      <c r="G92" s="104"/>
    </row>
    <row r="93" spans="1:7" ht="42.75" customHeight="1" x14ac:dyDescent="0.25">
      <c r="A93" s="738"/>
      <c r="B93" s="61"/>
      <c r="C93" s="247" t="s">
        <v>486</v>
      </c>
      <c r="D93" s="746"/>
      <c r="E93" s="747"/>
      <c r="F93" s="27"/>
      <c r="G93" s="104"/>
    </row>
    <row r="94" spans="1:7" ht="18.75" customHeight="1" x14ac:dyDescent="0.25">
      <c r="B94" s="61"/>
      <c r="C94" s="306" t="s">
        <v>487</v>
      </c>
      <c r="D94" s="312" t="s">
        <v>28</v>
      </c>
      <c r="E94" s="754">
        <v>249</v>
      </c>
      <c r="F94" s="313"/>
      <c r="G94" s="755">
        <f>E94*F94</f>
        <v>0</v>
      </c>
    </row>
    <row r="95" spans="1:7" ht="18.75" customHeight="1" x14ac:dyDescent="0.25">
      <c r="A95" s="738"/>
      <c r="B95" s="739"/>
      <c r="C95" s="740"/>
      <c r="D95" s="741"/>
      <c r="E95" s="742"/>
      <c r="F95" s="743"/>
      <c r="G95" s="744"/>
    </row>
    <row r="96" spans="1:7" ht="18.75" customHeight="1" x14ac:dyDescent="0.25">
      <c r="A96" s="299"/>
      <c r="B96" s="324" t="s">
        <v>484</v>
      </c>
      <c r="C96" s="334" t="s">
        <v>488</v>
      </c>
      <c r="D96" s="750"/>
      <c r="E96" s="751"/>
      <c r="F96" s="752"/>
      <c r="G96" s="753">
        <f>SUM(G91:G95)</f>
        <v>0</v>
      </c>
    </row>
    <row r="97" spans="1:11" ht="18.75" customHeight="1" x14ac:dyDescent="0.25">
      <c r="C97" s="96"/>
      <c r="D97" s="97"/>
      <c r="E97" s="260"/>
      <c r="F97" s="35"/>
      <c r="G97" s="114"/>
    </row>
    <row r="98" spans="1:11" ht="18.75" customHeight="1" x14ac:dyDescent="0.25">
      <c r="C98" s="96"/>
      <c r="D98" s="97"/>
      <c r="E98" s="260"/>
      <c r="F98" s="35"/>
      <c r="G98" s="114"/>
    </row>
    <row r="99" spans="1:11" ht="18.75" customHeight="1" x14ac:dyDescent="0.25">
      <c r="B99" s="61"/>
      <c r="C99" s="350" t="s">
        <v>440</v>
      </c>
      <c r="D99" s="69"/>
      <c r="E99" s="351"/>
      <c r="F99" s="352"/>
    </row>
    <row r="100" spans="1:11" ht="18.75" customHeight="1" x14ac:dyDescent="0.25">
      <c r="B100" s="353"/>
      <c r="C100" s="354"/>
      <c r="D100" s="69"/>
      <c r="E100" s="351"/>
      <c r="F100" s="352"/>
    </row>
    <row r="101" spans="1:11" s="245" customFormat="1" ht="18.75" customHeight="1" x14ac:dyDescent="0.25">
      <c r="A101" s="355"/>
      <c r="B101" s="356" t="s">
        <v>35</v>
      </c>
      <c r="C101" s="357" t="s">
        <v>16</v>
      </c>
      <c r="D101" s="358"/>
      <c r="E101" s="359"/>
      <c r="F101" s="360"/>
      <c r="G101" s="361">
        <f>+G31</f>
        <v>0</v>
      </c>
      <c r="H101" s="20"/>
      <c r="I101" s="20"/>
      <c r="J101" s="20"/>
      <c r="K101" s="20"/>
    </row>
    <row r="102" spans="1:11" ht="18.75" customHeight="1" x14ac:dyDescent="0.25">
      <c r="B102" s="362" t="s">
        <v>41</v>
      </c>
      <c r="C102" s="363" t="s">
        <v>17</v>
      </c>
      <c r="D102" s="358"/>
      <c r="E102" s="359"/>
      <c r="F102" s="360"/>
      <c r="G102" s="361">
        <f>+G66</f>
        <v>0</v>
      </c>
    </row>
    <row r="103" spans="1:11" ht="18.75" customHeight="1" x14ac:dyDescent="0.25">
      <c r="B103" s="362" t="s">
        <v>34</v>
      </c>
      <c r="C103" s="357" t="s">
        <v>50</v>
      </c>
      <c r="D103" s="358"/>
      <c r="E103" s="359"/>
      <c r="F103" s="360"/>
      <c r="G103" s="361">
        <f>+G87</f>
        <v>0</v>
      </c>
    </row>
    <row r="104" spans="1:11" ht="18.75" customHeight="1" x14ac:dyDescent="0.25">
      <c r="B104" s="362" t="s">
        <v>484</v>
      </c>
      <c r="C104" s="357" t="s">
        <v>489</v>
      </c>
      <c r="D104" s="358"/>
      <c r="E104" s="359"/>
      <c r="F104" s="360"/>
      <c r="G104" s="361">
        <f>+G96</f>
        <v>0</v>
      </c>
    </row>
    <row r="105" spans="1:11" ht="18.75" customHeight="1" x14ac:dyDescent="0.25">
      <c r="B105" s="61"/>
      <c r="C105" s="354"/>
      <c r="D105" s="69"/>
      <c r="E105" s="253"/>
      <c r="F105" s="30"/>
      <c r="G105" s="113"/>
    </row>
    <row r="106" spans="1:11" ht="18.75" customHeight="1" x14ac:dyDescent="0.25">
      <c r="B106" s="364" t="s">
        <v>47</v>
      </c>
      <c r="C106" s="357" t="s">
        <v>417</v>
      </c>
      <c r="D106" s="358"/>
      <c r="E106" s="365"/>
      <c r="F106" s="366"/>
      <c r="G106" s="361">
        <f>SUM(G101:G104)</f>
        <v>0</v>
      </c>
    </row>
    <row r="107" spans="1:11" x14ac:dyDescent="0.25">
      <c r="B107" s="98"/>
      <c r="C107" s="99"/>
      <c r="D107" s="69"/>
      <c r="E107" s="253"/>
      <c r="F107" s="30"/>
      <c r="G107" s="104"/>
    </row>
    <row r="108" spans="1:11" x14ac:dyDescent="0.25">
      <c r="B108" s="61"/>
      <c r="D108" s="101"/>
      <c r="E108" s="261"/>
      <c r="F108" s="36"/>
      <c r="G108" s="115"/>
    </row>
    <row r="109" spans="1:11" s="287" customFormat="1" ht="16.5" x14ac:dyDescent="0.3">
      <c r="A109" s="367" t="s">
        <v>46</v>
      </c>
      <c r="B109" s="368"/>
      <c r="C109" s="368" t="s">
        <v>135</v>
      </c>
      <c r="D109" s="368"/>
      <c r="E109" s="369"/>
      <c r="F109" s="370"/>
      <c r="G109" s="368"/>
    </row>
    <row r="110" spans="1:11" x14ac:dyDescent="0.25">
      <c r="A110" s="116"/>
      <c r="B110" s="116"/>
      <c r="C110" s="150"/>
      <c r="D110" s="154"/>
      <c r="E110" s="262"/>
      <c r="F110" s="228"/>
      <c r="G110" s="164"/>
    </row>
    <row r="111" spans="1:11" ht="26.25" x14ac:dyDescent="0.25">
      <c r="A111" s="371"/>
      <c r="B111" s="372" t="s">
        <v>136</v>
      </c>
      <c r="C111" s="373" t="s">
        <v>10</v>
      </c>
      <c r="D111" s="374" t="s">
        <v>137</v>
      </c>
      <c r="E111" s="375" t="s">
        <v>33</v>
      </c>
      <c r="F111" s="376" t="s">
        <v>32</v>
      </c>
      <c r="G111" s="377" t="s">
        <v>31</v>
      </c>
    </row>
    <row r="112" spans="1:11" x14ac:dyDescent="0.25">
      <c r="A112" s="116"/>
      <c r="B112" s="122"/>
      <c r="C112" s="128"/>
      <c r="D112" s="153"/>
      <c r="E112" s="263"/>
      <c r="F112" s="232"/>
      <c r="G112" s="166"/>
    </row>
    <row r="113" spans="1:7" ht="213.75" customHeight="1" x14ac:dyDescent="0.25">
      <c r="A113" s="116" t="s">
        <v>30</v>
      </c>
      <c r="B113" s="116" t="s">
        <v>30</v>
      </c>
      <c r="C113" s="129" t="s">
        <v>252</v>
      </c>
      <c r="D113" s="154"/>
      <c r="E113" s="262"/>
      <c r="F113" s="229"/>
      <c r="G113" s="167" t="s">
        <v>138</v>
      </c>
    </row>
    <row r="114" spans="1:7" ht="19.5" customHeight="1" x14ac:dyDescent="0.25">
      <c r="A114" s="116"/>
      <c r="B114" s="116"/>
      <c r="C114" s="130" t="s">
        <v>139</v>
      </c>
      <c r="D114" s="154"/>
      <c r="E114" s="262"/>
      <c r="F114" s="229"/>
      <c r="G114" s="167"/>
    </row>
    <row r="115" spans="1:7" ht="19.5" customHeight="1" x14ac:dyDescent="0.25">
      <c r="A115" s="116"/>
      <c r="B115" s="123" t="s">
        <v>437</v>
      </c>
      <c r="C115" s="378" t="s">
        <v>140</v>
      </c>
      <c r="D115" s="379" t="s">
        <v>28</v>
      </c>
      <c r="E115" s="380">
        <v>179</v>
      </c>
      <c r="F115" s="381"/>
      <c r="G115" s="382">
        <f>E115*F115</f>
        <v>0</v>
      </c>
    </row>
    <row r="116" spans="1:7" ht="19.5" customHeight="1" x14ac:dyDescent="0.25">
      <c r="A116" s="116"/>
      <c r="B116" s="116" t="s">
        <v>438</v>
      </c>
      <c r="C116" s="383" t="s">
        <v>231</v>
      </c>
      <c r="D116" s="379" t="s">
        <v>28</v>
      </c>
      <c r="E116" s="380">
        <v>60</v>
      </c>
      <c r="F116" s="381"/>
      <c r="G116" s="382">
        <f>E116*F116</f>
        <v>0</v>
      </c>
    </row>
    <row r="117" spans="1:7" ht="19.5" customHeight="1" x14ac:dyDescent="0.25">
      <c r="A117" s="116"/>
      <c r="B117" s="116"/>
      <c r="C117" s="131"/>
      <c r="D117" s="155"/>
      <c r="E117" s="264"/>
      <c r="F117" s="230"/>
      <c r="G117" s="168"/>
    </row>
    <row r="118" spans="1:7" ht="108" customHeight="1" x14ac:dyDescent="0.25">
      <c r="A118" s="116" t="s">
        <v>30</v>
      </c>
      <c r="B118" s="116" t="s">
        <v>29</v>
      </c>
      <c r="C118" s="129" t="s">
        <v>232</v>
      </c>
      <c r="D118" s="155"/>
      <c r="E118" s="264"/>
      <c r="F118" s="230"/>
      <c r="G118" s="168"/>
    </row>
    <row r="119" spans="1:7" ht="19.5" customHeight="1" x14ac:dyDescent="0.25">
      <c r="A119" s="116"/>
      <c r="B119" s="116"/>
      <c r="C119" s="384" t="s">
        <v>141</v>
      </c>
      <c r="D119" s="379" t="s">
        <v>28</v>
      </c>
      <c r="E119" s="380">
        <f>SUM(E115:E116)</f>
        <v>239</v>
      </c>
      <c r="F119" s="381"/>
      <c r="G119" s="382">
        <f>E119*F119</f>
        <v>0</v>
      </c>
    </row>
    <row r="120" spans="1:7" ht="19.5" customHeight="1" x14ac:dyDescent="0.25">
      <c r="A120" s="116"/>
      <c r="B120" s="116"/>
      <c r="C120" s="128"/>
      <c r="D120" s="154"/>
      <c r="E120" s="262"/>
      <c r="F120" s="229"/>
      <c r="G120" s="167"/>
    </row>
    <row r="121" spans="1:7" ht="19.5" customHeight="1" x14ac:dyDescent="0.25">
      <c r="A121" s="371"/>
      <c r="B121" s="372" t="s">
        <v>136</v>
      </c>
      <c r="C121" s="385" t="s">
        <v>142</v>
      </c>
      <c r="D121" s="386"/>
      <c r="E121" s="387"/>
      <c r="F121" s="388"/>
      <c r="G121" s="389">
        <f>SUM(G115:G119)</f>
        <v>0</v>
      </c>
    </row>
    <row r="122" spans="1:7" ht="19.5" customHeight="1" x14ac:dyDescent="0.25">
      <c r="A122" s="116"/>
      <c r="B122" s="122"/>
      <c r="C122" s="128"/>
      <c r="D122" s="154"/>
      <c r="E122" s="262"/>
      <c r="F122" s="229"/>
      <c r="G122" s="167"/>
    </row>
    <row r="123" spans="1:7" x14ac:dyDescent="0.25">
      <c r="A123" s="116"/>
      <c r="B123" s="116"/>
      <c r="C123" s="150"/>
      <c r="D123" s="154"/>
      <c r="E123" s="262"/>
      <c r="F123" s="228"/>
      <c r="G123" s="164"/>
    </row>
    <row r="124" spans="1:7" ht="24" customHeight="1" x14ac:dyDescent="0.25">
      <c r="A124" s="371"/>
      <c r="B124" s="372" t="s">
        <v>143</v>
      </c>
      <c r="C124" s="373" t="s">
        <v>11</v>
      </c>
      <c r="D124" s="374" t="s">
        <v>137</v>
      </c>
      <c r="E124" s="375" t="s">
        <v>33</v>
      </c>
      <c r="F124" s="376" t="s">
        <v>32</v>
      </c>
      <c r="G124" s="377" t="s">
        <v>31</v>
      </c>
    </row>
    <row r="125" spans="1:7" x14ac:dyDescent="0.25">
      <c r="A125" s="116"/>
      <c r="B125" s="122"/>
      <c r="C125" s="128"/>
      <c r="D125" s="154"/>
      <c r="E125" s="262"/>
      <c r="F125" s="229"/>
      <c r="G125" s="167"/>
    </row>
    <row r="126" spans="1:7" x14ac:dyDescent="0.25">
      <c r="A126" s="116" t="s">
        <v>29</v>
      </c>
      <c r="B126" s="116" t="s">
        <v>30</v>
      </c>
      <c r="C126" s="129" t="s">
        <v>144</v>
      </c>
      <c r="D126" s="154"/>
      <c r="E126" s="262"/>
      <c r="F126" s="229"/>
      <c r="G126" s="167"/>
    </row>
    <row r="127" spans="1:7" ht="27" x14ac:dyDescent="0.25">
      <c r="A127" s="116"/>
      <c r="B127" s="116"/>
      <c r="C127" s="132" t="s">
        <v>145</v>
      </c>
      <c r="D127" s="154"/>
      <c r="E127" s="262"/>
      <c r="F127" s="229"/>
      <c r="G127" s="167"/>
    </row>
    <row r="128" spans="1:7" ht="39.75" customHeight="1" x14ac:dyDescent="0.25">
      <c r="A128" s="116"/>
      <c r="B128" s="116"/>
      <c r="C128" s="132" t="s">
        <v>454</v>
      </c>
      <c r="D128" s="154"/>
      <c r="E128" s="262"/>
      <c r="F128" s="229"/>
      <c r="G128" s="167"/>
    </row>
    <row r="129" spans="1:7" ht="81" x14ac:dyDescent="0.25">
      <c r="A129" s="116"/>
      <c r="B129" s="116"/>
      <c r="C129" s="132" t="s">
        <v>146</v>
      </c>
      <c r="D129" s="154"/>
      <c r="E129" s="262"/>
      <c r="F129" s="229"/>
      <c r="G129" s="167"/>
    </row>
    <row r="130" spans="1:7" ht="40.5" x14ac:dyDescent="0.25">
      <c r="A130" s="116"/>
      <c r="B130" s="116"/>
      <c r="C130" s="132" t="s">
        <v>147</v>
      </c>
      <c r="D130" s="154"/>
      <c r="E130" s="262"/>
      <c r="F130" s="229"/>
      <c r="G130" s="167"/>
    </row>
    <row r="131" spans="1:7" ht="54" x14ac:dyDescent="0.25">
      <c r="A131" s="116"/>
      <c r="B131" s="116"/>
      <c r="C131" s="132" t="s">
        <v>148</v>
      </c>
      <c r="D131" s="154"/>
      <c r="E131" s="262"/>
      <c r="F131" s="229"/>
      <c r="G131" s="167"/>
    </row>
    <row r="132" spans="1:7" ht="15.75" x14ac:dyDescent="0.25">
      <c r="A132" s="116"/>
      <c r="B132" s="116"/>
      <c r="C132" s="132" t="s">
        <v>149</v>
      </c>
      <c r="D132" s="154"/>
      <c r="E132" s="262"/>
      <c r="F132" s="229"/>
      <c r="G132" s="167"/>
    </row>
    <row r="133" spans="1:7" ht="67.5" customHeight="1" x14ac:dyDescent="0.25">
      <c r="A133" s="116"/>
      <c r="B133" s="116"/>
      <c r="C133" s="133" t="s">
        <v>423</v>
      </c>
      <c r="D133" s="154"/>
      <c r="E133" s="262"/>
      <c r="F133" s="229"/>
      <c r="G133" s="167"/>
    </row>
    <row r="134" spans="1:7" ht="15.75" x14ac:dyDescent="0.25">
      <c r="A134" s="116"/>
      <c r="B134" s="123"/>
      <c r="C134" s="130" t="s">
        <v>150</v>
      </c>
      <c r="D134" s="379" t="s">
        <v>151</v>
      </c>
      <c r="E134" s="380">
        <v>585</v>
      </c>
      <c r="F134" s="381"/>
      <c r="G134" s="382">
        <f>E134*F134</f>
        <v>0</v>
      </c>
    </row>
    <row r="135" spans="1:7" ht="15.75" x14ac:dyDescent="0.25">
      <c r="A135" s="116"/>
      <c r="B135" s="116"/>
      <c r="C135" s="384" t="s">
        <v>234</v>
      </c>
      <c r="D135" s="379" t="s">
        <v>151</v>
      </c>
      <c r="E135" s="380">
        <v>45</v>
      </c>
      <c r="F135" s="381"/>
      <c r="G135" s="382">
        <f>E135*F135</f>
        <v>0</v>
      </c>
    </row>
    <row r="136" spans="1:7" ht="15.75" x14ac:dyDescent="0.25">
      <c r="A136" s="116"/>
      <c r="B136" s="116"/>
      <c r="C136" s="384" t="s">
        <v>235</v>
      </c>
      <c r="D136" s="379" t="s">
        <v>151</v>
      </c>
      <c r="E136" s="380">
        <v>19</v>
      </c>
      <c r="F136" s="381"/>
      <c r="G136" s="382">
        <f>E136*F136</f>
        <v>0</v>
      </c>
    </row>
    <row r="137" spans="1:7" x14ac:dyDescent="0.25">
      <c r="A137" s="116"/>
      <c r="B137" s="116"/>
      <c r="C137" s="134"/>
      <c r="D137" s="154"/>
      <c r="E137" s="262"/>
      <c r="F137" s="229"/>
      <c r="G137" s="167"/>
    </row>
    <row r="138" spans="1:7" x14ac:dyDescent="0.25">
      <c r="A138" s="116" t="s">
        <v>29</v>
      </c>
      <c r="B138" s="116" t="s">
        <v>29</v>
      </c>
      <c r="C138" s="135" t="s">
        <v>152</v>
      </c>
      <c r="D138" s="156"/>
      <c r="E138" s="265"/>
      <c r="F138" s="231"/>
      <c r="G138" s="165"/>
    </row>
    <row r="139" spans="1:7" ht="15.75" x14ac:dyDescent="0.25">
      <c r="A139" s="116"/>
      <c r="B139" s="116"/>
      <c r="C139" s="384" t="s">
        <v>149</v>
      </c>
      <c r="D139" s="379" t="s">
        <v>151</v>
      </c>
      <c r="E139" s="380">
        <v>35</v>
      </c>
      <c r="F139" s="381"/>
      <c r="G139" s="382">
        <f>E139*F139</f>
        <v>0</v>
      </c>
    </row>
    <row r="140" spans="1:7" x14ac:dyDescent="0.25">
      <c r="A140" s="116"/>
      <c r="B140" s="116"/>
      <c r="C140" s="136"/>
      <c r="D140" s="154"/>
      <c r="E140" s="262"/>
      <c r="F140" s="229"/>
      <c r="G140" s="167"/>
    </row>
    <row r="141" spans="1:7" ht="176.25" customHeight="1" x14ac:dyDescent="0.25">
      <c r="A141" s="116" t="s">
        <v>29</v>
      </c>
      <c r="B141" s="116" t="s">
        <v>36</v>
      </c>
      <c r="C141" s="135" t="s">
        <v>153</v>
      </c>
      <c r="D141" s="156"/>
      <c r="E141" s="265"/>
      <c r="F141" s="231"/>
      <c r="G141" s="165"/>
    </row>
    <row r="142" spans="1:7" ht="15.75" x14ac:dyDescent="0.25">
      <c r="A142" s="116"/>
      <c r="B142" s="116"/>
      <c r="C142" s="384" t="s">
        <v>154</v>
      </c>
      <c r="D142" s="379" t="s">
        <v>155</v>
      </c>
      <c r="E142" s="380">
        <v>1197</v>
      </c>
      <c r="F142" s="381"/>
      <c r="G142" s="382">
        <f>E142*F142</f>
        <v>0</v>
      </c>
    </row>
    <row r="143" spans="1:7" x14ac:dyDescent="0.25">
      <c r="A143" s="116"/>
      <c r="B143" s="116"/>
      <c r="C143" s="137"/>
      <c r="D143" s="156"/>
      <c r="E143" s="265"/>
      <c r="F143" s="231"/>
      <c r="G143" s="169"/>
    </row>
    <row r="144" spans="1:7" x14ac:dyDescent="0.25">
      <c r="A144" s="116"/>
      <c r="B144" s="116"/>
      <c r="C144" s="137"/>
      <c r="D144" s="156"/>
      <c r="E144" s="265"/>
      <c r="F144" s="231"/>
      <c r="G144" s="169"/>
    </row>
    <row r="145" spans="1:7" ht="81" x14ac:dyDescent="0.25">
      <c r="A145" s="116" t="s">
        <v>29</v>
      </c>
      <c r="B145" s="116" t="s">
        <v>39</v>
      </c>
      <c r="C145" s="129" t="s">
        <v>156</v>
      </c>
      <c r="D145" s="156"/>
      <c r="E145" s="265"/>
      <c r="F145" s="231"/>
      <c r="G145" s="169"/>
    </row>
    <row r="146" spans="1:7" x14ac:dyDescent="0.25">
      <c r="A146" s="116"/>
      <c r="B146" s="122"/>
      <c r="C146" s="384" t="s">
        <v>157</v>
      </c>
      <c r="D146" s="390" t="s">
        <v>158</v>
      </c>
      <c r="E146" s="391">
        <v>15</v>
      </c>
      <c r="F146" s="392"/>
      <c r="G146" s="393">
        <f>E146*F146</f>
        <v>0</v>
      </c>
    </row>
    <row r="147" spans="1:7" x14ac:dyDescent="0.25">
      <c r="A147" s="116"/>
      <c r="B147" s="116"/>
      <c r="C147" s="136"/>
      <c r="D147" s="154"/>
      <c r="E147" s="262"/>
      <c r="F147" s="229"/>
      <c r="G147" s="167"/>
    </row>
    <row r="148" spans="1:7" ht="121.5" x14ac:dyDescent="0.25">
      <c r="A148" s="116" t="s">
        <v>29</v>
      </c>
      <c r="B148" s="116" t="s">
        <v>38</v>
      </c>
      <c r="C148" s="129" t="s">
        <v>159</v>
      </c>
      <c r="D148" s="154"/>
      <c r="E148" s="262"/>
      <c r="F148" s="229"/>
      <c r="G148" s="167"/>
    </row>
    <row r="149" spans="1:7" ht="15.75" x14ac:dyDescent="0.25">
      <c r="A149" s="116"/>
      <c r="B149" s="116"/>
      <c r="C149" s="130" t="s">
        <v>160</v>
      </c>
      <c r="D149" s="154"/>
      <c r="E149" s="262"/>
      <c r="F149" s="229"/>
      <c r="G149" s="167"/>
    </row>
    <row r="150" spans="1:7" ht="15.75" x14ac:dyDescent="0.25">
      <c r="A150" s="116"/>
      <c r="B150" s="116"/>
      <c r="C150" s="130" t="s">
        <v>161</v>
      </c>
      <c r="D150" s="379" t="s">
        <v>155</v>
      </c>
      <c r="E150" s="380">
        <v>287</v>
      </c>
      <c r="F150" s="381"/>
      <c r="G150" s="382">
        <f>E150*F150</f>
        <v>0</v>
      </c>
    </row>
    <row r="151" spans="1:7" ht="15.75" x14ac:dyDescent="0.25">
      <c r="A151" s="116"/>
      <c r="B151" s="116"/>
      <c r="C151" s="384" t="s">
        <v>236</v>
      </c>
      <c r="D151" s="379" t="s">
        <v>155</v>
      </c>
      <c r="E151" s="380">
        <v>66</v>
      </c>
      <c r="F151" s="381"/>
      <c r="G151" s="382">
        <f>E151*F151</f>
        <v>0</v>
      </c>
    </row>
    <row r="152" spans="1:7" x14ac:dyDescent="0.25">
      <c r="A152" s="116"/>
      <c r="B152" s="116"/>
      <c r="C152" s="134"/>
      <c r="D152" s="154"/>
      <c r="E152" s="262"/>
      <c r="F152" s="229"/>
      <c r="G152" s="167"/>
    </row>
    <row r="153" spans="1:7" ht="121.5" x14ac:dyDescent="0.25">
      <c r="A153" s="116" t="s">
        <v>29</v>
      </c>
      <c r="B153" s="116" t="s">
        <v>37</v>
      </c>
      <c r="C153" s="129" t="s">
        <v>455</v>
      </c>
      <c r="D153" s="154"/>
      <c r="E153" s="262"/>
      <c r="F153" s="229"/>
      <c r="G153" s="167"/>
    </row>
    <row r="154" spans="1:7" ht="15.75" x14ac:dyDescent="0.25">
      <c r="A154" s="116"/>
      <c r="B154" s="116"/>
      <c r="C154" s="138" t="s">
        <v>162</v>
      </c>
      <c r="D154" s="155"/>
      <c r="E154" s="264"/>
      <c r="F154" s="230"/>
      <c r="G154" s="168"/>
    </row>
    <row r="155" spans="1:7" ht="15.75" x14ac:dyDescent="0.25">
      <c r="A155" s="116"/>
      <c r="B155" s="116"/>
      <c r="C155" s="130" t="s">
        <v>161</v>
      </c>
      <c r="D155" s="379" t="s">
        <v>151</v>
      </c>
      <c r="E155" s="380">
        <v>31</v>
      </c>
      <c r="F155" s="381"/>
      <c r="G155" s="382">
        <f>E155*F155</f>
        <v>0</v>
      </c>
    </row>
    <row r="156" spans="1:7" ht="15.75" x14ac:dyDescent="0.25">
      <c r="A156" s="116"/>
      <c r="B156" s="116"/>
      <c r="C156" s="384" t="s">
        <v>236</v>
      </c>
      <c r="D156" s="379" t="s">
        <v>151</v>
      </c>
      <c r="E156" s="380">
        <v>6</v>
      </c>
      <c r="F156" s="381"/>
      <c r="G156" s="382">
        <f>E156*F156</f>
        <v>0</v>
      </c>
    </row>
    <row r="157" spans="1:7" x14ac:dyDescent="0.25">
      <c r="A157" s="116"/>
      <c r="B157" s="116"/>
      <c r="C157" s="136"/>
      <c r="D157" s="154"/>
      <c r="E157" s="262"/>
      <c r="F157" s="229"/>
      <c r="G157" s="167"/>
    </row>
    <row r="158" spans="1:7" ht="6.75" customHeight="1" x14ac:dyDescent="0.25">
      <c r="A158" s="116"/>
      <c r="B158" s="116"/>
      <c r="C158" s="136"/>
      <c r="D158" s="154"/>
      <c r="E158" s="262"/>
      <c r="F158" s="229"/>
      <c r="G158" s="167"/>
    </row>
    <row r="159" spans="1:7" ht="292.5" customHeight="1" x14ac:dyDescent="0.25">
      <c r="A159" s="116" t="s">
        <v>29</v>
      </c>
      <c r="B159" s="116" t="s">
        <v>100</v>
      </c>
      <c r="C159" s="129" t="s">
        <v>456</v>
      </c>
      <c r="D159" s="154"/>
      <c r="E159" s="262"/>
      <c r="F159" s="229"/>
      <c r="G159" s="167"/>
    </row>
    <row r="160" spans="1:7" ht="15.75" x14ac:dyDescent="0.25">
      <c r="A160" s="116"/>
      <c r="B160" s="116"/>
      <c r="C160" s="130" t="s">
        <v>163</v>
      </c>
      <c r="D160" s="157"/>
      <c r="E160" s="266"/>
      <c r="F160" s="223"/>
      <c r="G160" s="157"/>
    </row>
    <row r="161" spans="1:7" ht="15.75" x14ac:dyDescent="0.25">
      <c r="A161" s="116"/>
      <c r="B161" s="116"/>
      <c r="C161" s="130" t="s">
        <v>161</v>
      </c>
      <c r="D161" s="379" t="s">
        <v>151</v>
      </c>
      <c r="E161" s="380">
        <v>112</v>
      </c>
      <c r="F161" s="381"/>
      <c r="G161" s="382">
        <f>E161*F161</f>
        <v>0</v>
      </c>
    </row>
    <row r="162" spans="1:7" ht="15.75" x14ac:dyDescent="0.25">
      <c r="A162" s="116"/>
      <c r="B162" s="116"/>
      <c r="C162" s="384" t="s">
        <v>236</v>
      </c>
      <c r="D162" s="379" t="s">
        <v>151</v>
      </c>
      <c r="E162" s="380">
        <v>20</v>
      </c>
      <c r="F162" s="381"/>
      <c r="G162" s="382">
        <f>E162*F162</f>
        <v>0</v>
      </c>
    </row>
    <row r="163" spans="1:7" x14ac:dyDescent="0.25">
      <c r="A163" s="116"/>
      <c r="B163" s="116"/>
      <c r="C163" s="136"/>
      <c r="D163" s="154"/>
      <c r="E163" s="262"/>
      <c r="F163" s="229"/>
      <c r="G163" s="167"/>
    </row>
    <row r="164" spans="1:7" ht="104.25" customHeight="1" x14ac:dyDescent="0.25">
      <c r="A164" s="116" t="s">
        <v>29</v>
      </c>
      <c r="B164" s="116" t="s">
        <v>42</v>
      </c>
      <c r="C164" s="129" t="s">
        <v>457</v>
      </c>
      <c r="D164" s="154"/>
      <c r="E164" s="262"/>
      <c r="F164" s="229"/>
      <c r="G164" s="167"/>
    </row>
    <row r="165" spans="1:7" ht="15.75" x14ac:dyDescent="0.25">
      <c r="A165" s="116"/>
      <c r="B165" s="116"/>
      <c r="C165" s="384" t="s">
        <v>237</v>
      </c>
      <c r="D165" s="379" t="s">
        <v>151</v>
      </c>
      <c r="E165" s="380">
        <v>78</v>
      </c>
      <c r="F165" s="381"/>
      <c r="G165" s="382">
        <f>E165*F165</f>
        <v>0</v>
      </c>
    </row>
    <row r="166" spans="1:7" ht="15.75" x14ac:dyDescent="0.25">
      <c r="A166" s="116"/>
      <c r="B166" s="116"/>
      <c r="C166" s="384" t="s">
        <v>238</v>
      </c>
      <c r="D166" s="379" t="s">
        <v>151</v>
      </c>
      <c r="E166" s="380">
        <v>31</v>
      </c>
      <c r="F166" s="381"/>
      <c r="G166" s="382">
        <f>E166*F166</f>
        <v>0</v>
      </c>
    </row>
    <row r="167" spans="1:7" ht="11.25" customHeight="1" x14ac:dyDescent="0.25">
      <c r="A167" s="116"/>
      <c r="B167" s="116"/>
      <c r="C167" s="136"/>
      <c r="D167" s="154"/>
      <c r="E167" s="262"/>
      <c r="F167" s="229"/>
      <c r="G167" s="167"/>
    </row>
    <row r="168" spans="1:7" ht="107.25" customHeight="1" x14ac:dyDescent="0.25">
      <c r="A168" s="116" t="s">
        <v>29</v>
      </c>
      <c r="B168" s="117" t="s">
        <v>164</v>
      </c>
      <c r="C168" s="68" t="s">
        <v>254</v>
      </c>
      <c r="D168" s="158"/>
      <c r="E168" s="267"/>
      <c r="F168" s="224"/>
      <c r="G168" s="158"/>
    </row>
    <row r="169" spans="1:7" ht="54" x14ac:dyDescent="0.25">
      <c r="A169" s="116"/>
      <c r="B169" s="117"/>
      <c r="C169" s="132" t="s">
        <v>458</v>
      </c>
      <c r="D169" s="158"/>
      <c r="E169" s="267"/>
      <c r="F169" s="224"/>
      <c r="G169" s="158"/>
    </row>
    <row r="170" spans="1:7" ht="67.5" customHeight="1" x14ac:dyDescent="0.25">
      <c r="A170" s="116"/>
      <c r="B170" s="117"/>
      <c r="C170" s="139" t="s">
        <v>424</v>
      </c>
      <c r="D170" s="158"/>
      <c r="E170" s="267"/>
      <c r="F170" s="224"/>
      <c r="G170" s="158"/>
    </row>
    <row r="171" spans="1:7" ht="15.75" x14ac:dyDescent="0.25">
      <c r="A171" s="116"/>
      <c r="B171" s="119"/>
      <c r="C171" s="130" t="s">
        <v>161</v>
      </c>
      <c r="D171" s="394" t="s">
        <v>151</v>
      </c>
      <c r="E171" s="395">
        <v>431</v>
      </c>
      <c r="F171" s="396"/>
      <c r="G171" s="393">
        <f>E171*F171</f>
        <v>0</v>
      </c>
    </row>
    <row r="172" spans="1:7" ht="15.75" x14ac:dyDescent="0.25">
      <c r="A172" s="116"/>
      <c r="B172" s="119"/>
      <c r="C172" s="384" t="s">
        <v>236</v>
      </c>
      <c r="D172" s="394" t="s">
        <v>151</v>
      </c>
      <c r="E172" s="395">
        <v>18</v>
      </c>
      <c r="F172" s="396"/>
      <c r="G172" s="393">
        <f>E172*F172</f>
        <v>0</v>
      </c>
    </row>
    <row r="173" spans="1:7" ht="6.75" customHeight="1" x14ac:dyDescent="0.25">
      <c r="A173" s="116"/>
      <c r="B173" s="116"/>
      <c r="C173" s="136"/>
      <c r="D173" s="154"/>
      <c r="E173" s="262"/>
      <c r="F173" s="229"/>
      <c r="G173" s="167"/>
    </row>
    <row r="174" spans="1:7" x14ac:dyDescent="0.25">
      <c r="A174" s="116"/>
      <c r="B174" s="116"/>
      <c r="C174" s="136"/>
      <c r="D174" s="154"/>
      <c r="E174" s="262"/>
      <c r="F174" s="229"/>
      <c r="G174" s="167"/>
    </row>
    <row r="175" spans="1:7" ht="108" x14ac:dyDescent="0.25">
      <c r="A175" s="116" t="s">
        <v>29</v>
      </c>
      <c r="B175" s="116" t="s">
        <v>165</v>
      </c>
      <c r="C175" s="129" t="s">
        <v>167</v>
      </c>
      <c r="D175" s="154"/>
      <c r="E175" s="262"/>
      <c r="F175" s="229" t="s">
        <v>138</v>
      </c>
      <c r="G175" s="167"/>
    </row>
    <row r="176" spans="1:7" ht="15.75" x14ac:dyDescent="0.25">
      <c r="A176" s="116"/>
      <c r="B176" s="116"/>
      <c r="C176" s="384" t="s">
        <v>168</v>
      </c>
      <c r="D176" s="379" t="s">
        <v>151</v>
      </c>
      <c r="E176" s="380">
        <v>130</v>
      </c>
      <c r="F176" s="381"/>
      <c r="G176" s="382">
        <f>E176*F176</f>
        <v>0</v>
      </c>
    </row>
    <row r="177" spans="1:7" x14ac:dyDescent="0.25">
      <c r="A177" s="116"/>
      <c r="B177" s="116"/>
      <c r="C177" s="136"/>
      <c r="D177" s="154"/>
      <c r="E177" s="262"/>
      <c r="F177" s="229"/>
      <c r="G177" s="167"/>
    </row>
    <row r="178" spans="1:7" ht="40.5" x14ac:dyDescent="0.25">
      <c r="A178" s="116" t="s">
        <v>29</v>
      </c>
      <c r="B178" s="116" t="s">
        <v>166</v>
      </c>
      <c r="C178" s="129" t="s">
        <v>170</v>
      </c>
      <c r="D178" s="154"/>
      <c r="E178" s="262"/>
      <c r="F178" s="229" t="s">
        <v>138</v>
      </c>
      <c r="G178" s="167"/>
    </row>
    <row r="179" spans="1:7" ht="16.5" customHeight="1" x14ac:dyDescent="0.25">
      <c r="A179" s="116"/>
      <c r="B179" s="116"/>
      <c r="C179" s="384" t="s">
        <v>171</v>
      </c>
      <c r="D179" s="379" t="s">
        <v>9</v>
      </c>
      <c r="E179" s="380">
        <f>ROUND((E115/250+E214+2),0)</f>
        <v>10</v>
      </c>
      <c r="F179" s="381"/>
      <c r="G179" s="382">
        <f>E179*F179</f>
        <v>0</v>
      </c>
    </row>
    <row r="180" spans="1:7" ht="16.5" customHeight="1" x14ac:dyDescent="0.25">
      <c r="A180" s="116"/>
      <c r="B180" s="116"/>
      <c r="C180" s="134"/>
      <c r="D180" s="154"/>
      <c r="E180" s="262"/>
      <c r="F180" s="229"/>
      <c r="G180" s="167"/>
    </row>
    <row r="181" spans="1:7" ht="16.5" customHeight="1" x14ac:dyDescent="0.25">
      <c r="A181" s="371"/>
      <c r="B181" s="372" t="s">
        <v>143</v>
      </c>
      <c r="C181" s="385" t="s">
        <v>172</v>
      </c>
      <c r="D181" s="386"/>
      <c r="E181" s="387"/>
      <c r="F181" s="388"/>
      <c r="G181" s="389">
        <f>SUM(G134:G179)</f>
        <v>0</v>
      </c>
    </row>
    <row r="182" spans="1:7" ht="16.5" customHeight="1" x14ac:dyDescent="0.25">
      <c r="A182" s="116"/>
      <c r="B182" s="122"/>
      <c r="C182" s="128"/>
      <c r="D182" s="154"/>
      <c r="E182" s="262"/>
      <c r="F182" s="229"/>
      <c r="G182" s="167"/>
    </row>
    <row r="183" spans="1:7" x14ac:dyDescent="0.25">
      <c r="A183" s="116"/>
      <c r="B183" s="122"/>
      <c r="C183" s="140"/>
      <c r="D183" s="154"/>
      <c r="E183" s="262"/>
      <c r="F183" s="228"/>
      <c r="G183" s="164"/>
    </row>
    <row r="184" spans="1:7" ht="25.5" x14ac:dyDescent="0.25">
      <c r="A184" s="397"/>
      <c r="B184" s="398" t="s">
        <v>244</v>
      </c>
      <c r="C184" s="399" t="s">
        <v>174</v>
      </c>
      <c r="D184" s="400" t="s">
        <v>175</v>
      </c>
      <c r="E184" s="401" t="s">
        <v>176</v>
      </c>
      <c r="F184" s="402" t="s">
        <v>177</v>
      </c>
      <c r="G184" s="403" t="s">
        <v>178</v>
      </c>
    </row>
    <row r="185" spans="1:7" x14ac:dyDescent="0.25">
      <c r="A185" s="116"/>
      <c r="B185" s="116"/>
      <c r="C185" s="134"/>
      <c r="D185" s="154"/>
      <c r="E185" s="262"/>
      <c r="F185" s="229"/>
      <c r="G185" s="167"/>
    </row>
    <row r="186" spans="1:7" ht="97.5" customHeight="1" x14ac:dyDescent="0.25">
      <c r="A186" s="116" t="s">
        <v>36</v>
      </c>
      <c r="B186" s="116" t="s">
        <v>30</v>
      </c>
      <c r="C186" s="129" t="s">
        <v>249</v>
      </c>
      <c r="D186" s="154"/>
      <c r="E186" s="262"/>
      <c r="F186" s="229"/>
      <c r="G186" s="167"/>
    </row>
    <row r="187" spans="1:7" ht="27" x14ac:dyDescent="0.25">
      <c r="A187" s="116"/>
      <c r="B187" s="116"/>
      <c r="C187" s="384" t="s">
        <v>180</v>
      </c>
      <c r="D187" s="379" t="s">
        <v>9</v>
      </c>
      <c r="E187" s="380">
        <v>7</v>
      </c>
      <c r="F187" s="381"/>
      <c r="G187" s="382">
        <f>E187*F187</f>
        <v>0</v>
      </c>
    </row>
    <row r="188" spans="1:7" x14ac:dyDescent="0.25">
      <c r="A188" s="116"/>
      <c r="B188" s="116"/>
      <c r="C188" s="136"/>
      <c r="D188" s="154"/>
      <c r="E188" s="262"/>
      <c r="F188" s="229"/>
      <c r="G188" s="167"/>
    </row>
    <row r="189" spans="1:7" ht="27" x14ac:dyDescent="0.25">
      <c r="A189" s="116" t="s">
        <v>36</v>
      </c>
      <c r="B189" s="117" t="s">
        <v>29</v>
      </c>
      <c r="C189" s="135" t="s">
        <v>239</v>
      </c>
      <c r="D189" s="158"/>
      <c r="E189" s="267"/>
      <c r="F189" s="224"/>
      <c r="G189" s="158"/>
    </row>
    <row r="190" spans="1:7" ht="15.75" x14ac:dyDescent="0.25">
      <c r="A190" s="116"/>
      <c r="B190" s="119"/>
      <c r="C190" s="384" t="s">
        <v>179</v>
      </c>
      <c r="D190" s="390" t="s">
        <v>151</v>
      </c>
      <c r="E190" s="395">
        <v>10.5</v>
      </c>
      <c r="F190" s="396"/>
      <c r="G190" s="393">
        <f>E190*F190</f>
        <v>0</v>
      </c>
    </row>
    <row r="191" spans="1:7" x14ac:dyDescent="0.25">
      <c r="A191" s="116"/>
      <c r="B191" s="119"/>
      <c r="C191" s="141"/>
      <c r="D191" s="159"/>
      <c r="E191" s="268"/>
      <c r="F191" s="227"/>
      <c r="G191" s="161"/>
    </row>
    <row r="192" spans="1:7" ht="69.75" customHeight="1" x14ac:dyDescent="0.25">
      <c r="A192" s="116" t="s">
        <v>36</v>
      </c>
      <c r="B192" s="117" t="s">
        <v>36</v>
      </c>
      <c r="C192" s="129" t="s">
        <v>251</v>
      </c>
      <c r="D192" s="158"/>
      <c r="E192" s="267"/>
      <c r="F192" s="224"/>
      <c r="G192" s="158" t="s">
        <v>138</v>
      </c>
    </row>
    <row r="193" spans="1:7" ht="40.5" x14ac:dyDescent="0.25">
      <c r="A193" s="116"/>
      <c r="B193" s="117"/>
      <c r="C193" s="142" t="s">
        <v>250</v>
      </c>
      <c r="D193" s="158"/>
      <c r="E193" s="267"/>
      <c r="F193" s="224"/>
      <c r="G193" s="158"/>
    </row>
    <row r="194" spans="1:7" ht="21.75" customHeight="1" x14ac:dyDescent="0.25">
      <c r="A194" s="116"/>
      <c r="B194" s="119"/>
      <c r="C194" s="384" t="s">
        <v>179</v>
      </c>
      <c r="D194" s="390" t="s">
        <v>151</v>
      </c>
      <c r="E194" s="395">
        <v>3</v>
      </c>
      <c r="F194" s="396"/>
      <c r="G194" s="393">
        <f>E194*F194</f>
        <v>0</v>
      </c>
    </row>
    <row r="195" spans="1:7" ht="21.75" customHeight="1" x14ac:dyDescent="0.25">
      <c r="A195" s="116"/>
      <c r="B195" s="116"/>
      <c r="C195" s="134"/>
      <c r="D195" s="154"/>
      <c r="E195" s="262"/>
      <c r="F195" s="229"/>
      <c r="G195" s="167"/>
    </row>
    <row r="196" spans="1:7" ht="21.75" customHeight="1" x14ac:dyDescent="0.25">
      <c r="A196" s="397"/>
      <c r="B196" s="398" t="s">
        <v>244</v>
      </c>
      <c r="C196" s="404" t="s">
        <v>181</v>
      </c>
      <c r="D196" s="405"/>
      <c r="E196" s="406"/>
      <c r="F196" s="407"/>
      <c r="G196" s="408">
        <f>SUM(G185:G194)</f>
        <v>0</v>
      </c>
    </row>
    <row r="197" spans="1:7" ht="21.75" customHeight="1" x14ac:dyDescent="0.25">
      <c r="A197" s="116"/>
      <c r="B197" s="116"/>
      <c r="C197" s="150"/>
      <c r="D197" s="154"/>
      <c r="E197" s="262"/>
      <c r="F197" s="228"/>
      <c r="G197" s="164"/>
    </row>
    <row r="198" spans="1:7" x14ac:dyDescent="0.25">
      <c r="A198" s="116"/>
      <c r="B198" s="122"/>
      <c r="C198" s="128"/>
      <c r="D198" s="154"/>
      <c r="E198" s="262"/>
      <c r="F198" s="229"/>
      <c r="G198" s="167"/>
    </row>
    <row r="199" spans="1:7" ht="26.25" x14ac:dyDescent="0.25">
      <c r="A199" s="371"/>
      <c r="B199" s="372" t="s">
        <v>173</v>
      </c>
      <c r="C199" s="409" t="s">
        <v>183</v>
      </c>
      <c r="D199" s="410" t="s">
        <v>175</v>
      </c>
      <c r="E199" s="411" t="s">
        <v>176</v>
      </c>
      <c r="F199" s="412" t="s">
        <v>177</v>
      </c>
      <c r="G199" s="413" t="s">
        <v>178</v>
      </c>
    </row>
    <row r="200" spans="1:7" x14ac:dyDescent="0.25">
      <c r="A200" s="116"/>
      <c r="B200" s="122"/>
      <c r="C200" s="128"/>
      <c r="D200" s="154"/>
      <c r="E200" s="262"/>
      <c r="F200" s="229"/>
      <c r="G200" s="167"/>
    </row>
    <row r="201" spans="1:7" ht="121.5" x14ac:dyDescent="0.25">
      <c r="A201" s="116" t="s">
        <v>39</v>
      </c>
      <c r="B201" s="116" t="s">
        <v>30</v>
      </c>
      <c r="C201" s="129" t="s">
        <v>459</v>
      </c>
      <c r="D201" s="154"/>
      <c r="E201" s="262"/>
      <c r="F201" s="229"/>
      <c r="G201" s="167"/>
    </row>
    <row r="202" spans="1:7" ht="171.75" customHeight="1" x14ac:dyDescent="0.25">
      <c r="A202" s="116"/>
      <c r="B202" s="116"/>
      <c r="C202" s="132" t="s">
        <v>240</v>
      </c>
      <c r="D202" s="154"/>
      <c r="E202" s="262"/>
      <c r="F202" s="229"/>
      <c r="G202" s="167"/>
    </row>
    <row r="203" spans="1:7" x14ac:dyDescent="0.25">
      <c r="A203" s="116"/>
      <c r="B203" s="122"/>
      <c r="C203" s="384" t="s">
        <v>184</v>
      </c>
      <c r="D203" s="379" t="s">
        <v>28</v>
      </c>
      <c r="E203" s="414">
        <v>183</v>
      </c>
      <c r="F203" s="381"/>
      <c r="G203" s="382">
        <f>E203*F203</f>
        <v>0</v>
      </c>
    </row>
    <row r="204" spans="1:7" x14ac:dyDescent="0.25">
      <c r="A204" s="116"/>
      <c r="B204" s="122"/>
      <c r="C204" s="131"/>
      <c r="D204" s="154"/>
      <c r="E204" s="262"/>
      <c r="F204" s="229"/>
      <c r="G204" s="167"/>
    </row>
    <row r="205" spans="1:7" ht="239.25" customHeight="1" x14ac:dyDescent="0.25">
      <c r="A205" s="116" t="s">
        <v>39</v>
      </c>
      <c r="B205" s="116" t="s">
        <v>29</v>
      </c>
      <c r="C205" s="143" t="s">
        <v>460</v>
      </c>
      <c r="D205" s="155"/>
      <c r="E205" s="269"/>
      <c r="F205" s="233"/>
      <c r="G205" s="170"/>
    </row>
    <row r="206" spans="1:7" x14ac:dyDescent="0.25">
      <c r="A206" s="116"/>
      <c r="B206" s="116"/>
      <c r="C206" s="384" t="s">
        <v>185</v>
      </c>
      <c r="D206" s="379" t="s">
        <v>28</v>
      </c>
      <c r="E206" s="375">
        <v>61</v>
      </c>
      <c r="F206" s="381"/>
      <c r="G206" s="415">
        <f>E206*F206</f>
        <v>0</v>
      </c>
    </row>
    <row r="207" spans="1:7" x14ac:dyDescent="0.25">
      <c r="A207" s="116"/>
      <c r="B207" s="122"/>
      <c r="C207" s="131"/>
      <c r="D207" s="154"/>
      <c r="E207" s="262"/>
      <c r="F207" s="229"/>
      <c r="G207" s="167"/>
    </row>
    <row r="208" spans="1:7" x14ac:dyDescent="0.25">
      <c r="A208" s="116"/>
      <c r="B208" s="122"/>
      <c r="C208" s="131"/>
      <c r="D208" s="154"/>
      <c r="E208" s="262"/>
      <c r="F208" s="229"/>
      <c r="G208" s="167"/>
    </row>
    <row r="209" spans="1:7" ht="94.5" x14ac:dyDescent="0.25">
      <c r="A209" s="116" t="s">
        <v>39</v>
      </c>
      <c r="B209" s="116" t="s">
        <v>36</v>
      </c>
      <c r="C209" s="129" t="s">
        <v>461</v>
      </c>
      <c r="D209" s="154"/>
      <c r="E209" s="262"/>
      <c r="F209" s="229"/>
      <c r="G209" s="167"/>
    </row>
    <row r="210" spans="1:7" ht="81" x14ac:dyDescent="0.25">
      <c r="A210" s="116"/>
      <c r="B210" s="122"/>
      <c r="C210" s="132" t="s">
        <v>186</v>
      </c>
      <c r="D210" s="154"/>
      <c r="E210" s="262"/>
      <c r="F210" s="229"/>
      <c r="G210" s="167"/>
    </row>
    <row r="211" spans="1:7" ht="175.5" x14ac:dyDescent="0.25">
      <c r="A211" s="116"/>
      <c r="B211" s="122"/>
      <c r="C211" s="132" t="s">
        <v>462</v>
      </c>
      <c r="D211" s="154"/>
      <c r="E211" s="262"/>
      <c r="F211" s="229"/>
      <c r="G211" s="167"/>
    </row>
    <row r="212" spans="1:7" ht="95.25" customHeight="1" x14ac:dyDescent="0.25">
      <c r="A212" s="116"/>
      <c r="B212" s="122"/>
      <c r="C212" s="144" t="s">
        <v>443</v>
      </c>
      <c r="D212" s="154"/>
      <c r="E212" s="262"/>
      <c r="F212" s="229"/>
      <c r="G212" s="167"/>
    </row>
    <row r="213" spans="1:7" ht="67.5" x14ac:dyDescent="0.25">
      <c r="A213" s="116"/>
      <c r="B213" s="122"/>
      <c r="C213" s="132" t="s">
        <v>187</v>
      </c>
      <c r="D213" s="154"/>
      <c r="E213" s="262"/>
      <c r="F213" s="229" t="s">
        <v>138</v>
      </c>
      <c r="G213" s="167"/>
    </row>
    <row r="214" spans="1:7" x14ac:dyDescent="0.25">
      <c r="A214" s="116"/>
      <c r="B214" s="116"/>
      <c r="C214" s="384" t="s">
        <v>241</v>
      </c>
      <c r="D214" s="379" t="s">
        <v>9</v>
      </c>
      <c r="E214" s="380">
        <v>7</v>
      </c>
      <c r="F214" s="381"/>
      <c r="G214" s="382">
        <f>E214*F214</f>
        <v>0</v>
      </c>
    </row>
    <row r="215" spans="1:7" x14ac:dyDescent="0.25">
      <c r="A215" s="116"/>
      <c r="B215" s="122"/>
      <c r="C215" s="131"/>
      <c r="D215" s="154"/>
      <c r="E215" s="262"/>
      <c r="F215" s="229"/>
      <c r="G215" s="167"/>
    </row>
    <row r="216" spans="1:7" ht="84" customHeight="1" x14ac:dyDescent="0.25">
      <c r="A216" s="116" t="s">
        <v>39</v>
      </c>
      <c r="B216" s="117" t="s">
        <v>39</v>
      </c>
      <c r="C216" s="135" t="s">
        <v>242</v>
      </c>
      <c r="D216" s="159"/>
      <c r="E216" s="267"/>
      <c r="F216" s="224" t="s">
        <v>138</v>
      </c>
      <c r="G216" s="158"/>
    </row>
    <row r="217" spans="1:7" ht="16.5" customHeight="1" x14ac:dyDescent="0.25">
      <c r="A217" s="116"/>
      <c r="B217" s="117" t="s">
        <v>138</v>
      </c>
      <c r="C217" s="384" t="s">
        <v>188</v>
      </c>
      <c r="D217" s="379" t="s">
        <v>28</v>
      </c>
      <c r="E217" s="391">
        <v>20</v>
      </c>
      <c r="F217" s="396"/>
      <c r="G217" s="393">
        <f>E217*F217</f>
        <v>0</v>
      </c>
    </row>
    <row r="218" spans="1:7" ht="16.5" customHeight="1" x14ac:dyDescent="0.25">
      <c r="A218" s="116"/>
      <c r="B218" s="116"/>
      <c r="C218" s="131"/>
      <c r="D218" s="154"/>
      <c r="E218" s="262"/>
      <c r="F218" s="229"/>
      <c r="G218" s="167"/>
    </row>
    <row r="219" spans="1:7" ht="16.5" customHeight="1" x14ac:dyDescent="0.25">
      <c r="A219" s="397"/>
      <c r="B219" s="398" t="s">
        <v>173</v>
      </c>
      <c r="C219" s="416" t="s">
        <v>189</v>
      </c>
      <c r="D219" s="405"/>
      <c r="E219" s="406"/>
      <c r="F219" s="407"/>
      <c r="G219" s="408">
        <f>SUM(G203:G218)</f>
        <v>0</v>
      </c>
    </row>
    <row r="220" spans="1:7" ht="16.5" customHeight="1" x14ac:dyDescent="0.25">
      <c r="A220" s="116"/>
      <c r="B220" s="116"/>
      <c r="C220" s="141"/>
      <c r="D220" s="154"/>
      <c r="E220" s="262"/>
      <c r="F220" s="228"/>
      <c r="G220" s="164"/>
    </row>
    <row r="221" spans="1:7" x14ac:dyDescent="0.25">
      <c r="A221" s="116"/>
      <c r="B221" s="116"/>
      <c r="C221" s="141"/>
      <c r="D221" s="154"/>
      <c r="E221" s="262"/>
      <c r="F221" s="228"/>
      <c r="G221" s="164"/>
    </row>
    <row r="222" spans="1:7" ht="25.5" x14ac:dyDescent="0.25">
      <c r="A222" s="397"/>
      <c r="B222" s="398" t="s">
        <v>182</v>
      </c>
      <c r="C222" s="417" t="s">
        <v>191</v>
      </c>
      <c r="D222" s="400" t="s">
        <v>175</v>
      </c>
      <c r="E222" s="401" t="s">
        <v>176</v>
      </c>
      <c r="F222" s="402" t="s">
        <v>192</v>
      </c>
      <c r="G222" s="403" t="s">
        <v>193</v>
      </c>
    </row>
    <row r="223" spans="1:7" x14ac:dyDescent="0.25">
      <c r="A223" s="116"/>
      <c r="B223" s="116"/>
      <c r="C223" s="136"/>
      <c r="D223" s="154"/>
      <c r="E223" s="262"/>
      <c r="F223" s="229"/>
      <c r="G223" s="167"/>
    </row>
    <row r="224" spans="1:7" ht="153.75" customHeight="1" x14ac:dyDescent="0.25">
      <c r="A224" s="116" t="s">
        <v>38</v>
      </c>
      <c r="B224" s="116" t="s">
        <v>30</v>
      </c>
      <c r="C224" s="129" t="s">
        <v>243</v>
      </c>
      <c r="D224" s="154"/>
      <c r="E224" s="262"/>
      <c r="F224" s="229"/>
      <c r="G224" s="167"/>
    </row>
    <row r="225" spans="1:7" x14ac:dyDescent="0.25">
      <c r="A225" s="116"/>
      <c r="B225" s="116"/>
      <c r="C225" s="135" t="s">
        <v>194</v>
      </c>
      <c r="D225" s="379" t="s">
        <v>9</v>
      </c>
      <c r="E225" s="380">
        <v>7</v>
      </c>
      <c r="F225" s="381"/>
      <c r="G225" s="382">
        <f>E225*F225</f>
        <v>0</v>
      </c>
    </row>
    <row r="226" spans="1:7" x14ac:dyDescent="0.25">
      <c r="A226" s="116"/>
      <c r="B226" s="117"/>
      <c r="C226" s="145"/>
      <c r="D226" s="159"/>
      <c r="E226" s="267"/>
      <c r="F226" s="224"/>
      <c r="G226" s="161"/>
    </row>
    <row r="227" spans="1:7" ht="86.25" customHeight="1" x14ac:dyDescent="0.25">
      <c r="A227" s="116" t="s">
        <v>38</v>
      </c>
      <c r="B227" s="117" t="s">
        <v>29</v>
      </c>
      <c r="C227" s="129" t="s">
        <v>195</v>
      </c>
      <c r="D227" s="158"/>
      <c r="E227" s="267"/>
      <c r="F227" s="224"/>
      <c r="G227" s="158"/>
    </row>
    <row r="228" spans="1:7" x14ac:dyDescent="0.25">
      <c r="A228" s="116"/>
      <c r="B228" s="117"/>
      <c r="C228" s="138" t="s">
        <v>196</v>
      </c>
      <c r="D228" s="158"/>
      <c r="E228" s="267"/>
      <c r="F228" s="224"/>
      <c r="G228" s="158"/>
    </row>
    <row r="229" spans="1:7" x14ac:dyDescent="0.25">
      <c r="A229" s="116"/>
      <c r="B229" s="124"/>
      <c r="C229" s="138" t="s">
        <v>197</v>
      </c>
      <c r="D229" s="390" t="s">
        <v>9</v>
      </c>
      <c r="E229" s="391">
        <v>8</v>
      </c>
      <c r="F229" s="392"/>
      <c r="G229" s="393">
        <f>E229*F229</f>
        <v>0</v>
      </c>
    </row>
    <row r="230" spans="1:7" x14ac:dyDescent="0.25">
      <c r="A230" s="116"/>
      <c r="B230" s="124"/>
      <c r="C230" s="145"/>
      <c r="D230" s="160"/>
      <c r="E230" s="270"/>
      <c r="F230" s="226"/>
      <c r="G230" s="161"/>
    </row>
    <row r="231" spans="1:7" ht="94.5" customHeight="1" x14ac:dyDescent="0.25">
      <c r="A231" s="116" t="s">
        <v>38</v>
      </c>
      <c r="B231" s="117" t="s">
        <v>36</v>
      </c>
      <c r="C231" s="135" t="s">
        <v>198</v>
      </c>
      <c r="D231" s="158"/>
      <c r="E231" s="267"/>
      <c r="F231" s="224"/>
      <c r="G231" s="158"/>
    </row>
    <row r="232" spans="1:7" x14ac:dyDescent="0.25">
      <c r="A232" s="116"/>
      <c r="B232" s="125"/>
      <c r="C232" s="135" t="s">
        <v>196</v>
      </c>
      <c r="D232" s="390" t="s">
        <v>9</v>
      </c>
      <c r="E232" s="391">
        <v>8</v>
      </c>
      <c r="F232" s="392"/>
      <c r="G232" s="393">
        <f>E232*F232</f>
        <v>0</v>
      </c>
    </row>
    <row r="233" spans="1:7" x14ac:dyDescent="0.25">
      <c r="A233" s="116"/>
      <c r="B233" s="116"/>
      <c r="C233" s="136"/>
      <c r="D233" s="154"/>
      <c r="E233" s="262"/>
      <c r="F233" s="229"/>
      <c r="G233" s="167"/>
    </row>
    <row r="234" spans="1:7" x14ac:dyDescent="0.25">
      <c r="A234" s="371"/>
      <c r="B234" s="372" t="s">
        <v>182</v>
      </c>
      <c r="C234" s="418" t="s">
        <v>199</v>
      </c>
      <c r="D234" s="386"/>
      <c r="E234" s="387"/>
      <c r="F234" s="388"/>
      <c r="G234" s="389">
        <f>SUM(G225:G233)</f>
        <v>0</v>
      </c>
    </row>
    <row r="235" spans="1:7" x14ac:dyDescent="0.25">
      <c r="A235" s="116"/>
      <c r="B235" s="116"/>
      <c r="C235" s="150"/>
      <c r="D235" s="154"/>
      <c r="E235" s="262"/>
      <c r="F235" s="228"/>
      <c r="G235" s="164"/>
    </row>
    <row r="236" spans="1:7" x14ac:dyDescent="0.25">
      <c r="A236" s="116"/>
      <c r="B236" s="116"/>
      <c r="C236" s="150"/>
      <c r="D236" s="154"/>
      <c r="E236" s="262"/>
      <c r="F236" s="228"/>
      <c r="G236" s="164"/>
    </row>
    <row r="237" spans="1:7" ht="25.5" x14ac:dyDescent="0.25">
      <c r="A237" s="419" t="s">
        <v>190</v>
      </c>
      <c r="B237" s="420"/>
      <c r="C237" s="421" t="s">
        <v>207</v>
      </c>
      <c r="D237" s="422" t="s">
        <v>137</v>
      </c>
      <c r="E237" s="423" t="s">
        <v>33</v>
      </c>
      <c r="F237" s="424" t="s">
        <v>32</v>
      </c>
      <c r="G237" s="425" t="s">
        <v>31</v>
      </c>
    </row>
    <row r="238" spans="1:7" x14ac:dyDescent="0.25">
      <c r="A238" s="116"/>
      <c r="B238" s="126"/>
      <c r="C238" s="146"/>
      <c r="D238" s="159"/>
      <c r="E238" s="271"/>
      <c r="F238" s="225"/>
      <c r="G238" s="171"/>
    </row>
    <row r="239" spans="1:7" ht="72" customHeight="1" x14ac:dyDescent="0.25">
      <c r="A239" s="117" t="s">
        <v>37</v>
      </c>
      <c r="B239" s="117" t="s">
        <v>30</v>
      </c>
      <c r="C239" s="147" t="s">
        <v>247</v>
      </c>
      <c r="D239" s="159"/>
      <c r="E239" s="271"/>
      <c r="F239" s="225"/>
      <c r="G239" s="171"/>
    </row>
    <row r="240" spans="1:7" x14ac:dyDescent="0.25">
      <c r="A240" s="118"/>
      <c r="B240" s="126"/>
      <c r="C240" s="426" t="s">
        <v>196</v>
      </c>
      <c r="D240" s="390" t="s">
        <v>9</v>
      </c>
      <c r="E240" s="395">
        <v>1</v>
      </c>
      <c r="F240" s="396"/>
      <c r="G240" s="393">
        <f>E240*F240</f>
        <v>0</v>
      </c>
    </row>
    <row r="241" spans="1:7" x14ac:dyDescent="0.25">
      <c r="A241" s="116"/>
      <c r="B241" s="126"/>
      <c r="C241" s="146"/>
      <c r="D241" s="159"/>
      <c r="E241" s="271"/>
      <c r="F241" s="225"/>
      <c r="G241" s="171"/>
    </row>
    <row r="242" spans="1:7" ht="111.75" customHeight="1" x14ac:dyDescent="0.25">
      <c r="A242" s="117" t="s">
        <v>37</v>
      </c>
      <c r="B242" s="117" t="s">
        <v>29</v>
      </c>
      <c r="C242" s="129" t="s">
        <v>208</v>
      </c>
      <c r="D242" s="158"/>
      <c r="E242" s="267"/>
      <c r="F242" s="224"/>
      <c r="G242" s="158"/>
    </row>
    <row r="243" spans="1:7" ht="15.75" x14ac:dyDescent="0.25">
      <c r="A243" s="116"/>
      <c r="B243" s="124"/>
      <c r="C243" s="135" t="s">
        <v>209</v>
      </c>
      <c r="D243" s="390" t="s">
        <v>151</v>
      </c>
      <c r="E243" s="395">
        <v>69</v>
      </c>
      <c r="F243" s="396"/>
      <c r="G243" s="393">
        <f>E243*F243</f>
        <v>0</v>
      </c>
    </row>
    <row r="244" spans="1:7" x14ac:dyDescent="0.25">
      <c r="A244" s="116"/>
      <c r="B244" s="126"/>
      <c r="C244" s="148"/>
      <c r="D244" s="159"/>
      <c r="E244" s="271"/>
      <c r="F244" s="225"/>
      <c r="G244" s="171"/>
    </row>
    <row r="245" spans="1:7" ht="164.25" customHeight="1" x14ac:dyDescent="0.25">
      <c r="A245" s="117" t="s">
        <v>37</v>
      </c>
      <c r="B245" s="117" t="s">
        <v>36</v>
      </c>
      <c r="C245" s="129" t="s">
        <v>210</v>
      </c>
      <c r="D245" s="158"/>
      <c r="E245" s="267"/>
      <c r="F245" s="224"/>
      <c r="G245" s="158"/>
    </row>
    <row r="246" spans="1:7" ht="15.75" x14ac:dyDescent="0.25">
      <c r="A246" s="116"/>
      <c r="B246" s="124"/>
      <c r="C246" s="135" t="s">
        <v>211</v>
      </c>
      <c r="D246" s="390" t="s">
        <v>155</v>
      </c>
      <c r="E246" s="395">
        <v>71</v>
      </c>
      <c r="F246" s="396"/>
      <c r="G246" s="393">
        <f>E246*F246</f>
        <v>0</v>
      </c>
    </row>
    <row r="247" spans="1:7" x14ac:dyDescent="0.25">
      <c r="A247" s="116"/>
      <c r="B247" s="116"/>
      <c r="C247" s="141"/>
      <c r="D247" s="154"/>
      <c r="E247" s="262"/>
      <c r="F247" s="228"/>
      <c r="G247" s="164"/>
    </row>
    <row r="248" spans="1:7" ht="148.5" x14ac:dyDescent="0.25">
      <c r="A248" s="119" t="s">
        <v>37</v>
      </c>
      <c r="B248" s="119" t="s">
        <v>39</v>
      </c>
      <c r="C248" s="135" t="s">
        <v>212</v>
      </c>
      <c r="D248" s="158"/>
      <c r="E248" s="267"/>
      <c r="F248" s="224"/>
      <c r="G248" s="158"/>
    </row>
    <row r="249" spans="1:7" ht="25.5" customHeight="1" x14ac:dyDescent="0.25">
      <c r="A249" s="120"/>
      <c r="B249" s="119"/>
      <c r="C249" s="135" t="s">
        <v>202</v>
      </c>
      <c r="D249" s="379" t="s">
        <v>158</v>
      </c>
      <c r="E249" s="395">
        <v>10</v>
      </c>
      <c r="F249" s="396"/>
      <c r="G249" s="427">
        <f>E249*F249</f>
        <v>0</v>
      </c>
    </row>
    <row r="250" spans="1:7" x14ac:dyDescent="0.25">
      <c r="A250" s="116"/>
      <c r="B250" s="122"/>
      <c r="C250" s="131"/>
      <c r="D250" s="154"/>
      <c r="E250" s="262"/>
      <c r="F250" s="229"/>
      <c r="G250" s="167"/>
    </row>
    <row r="251" spans="1:7" ht="40.5" x14ac:dyDescent="0.25">
      <c r="A251" s="119" t="s">
        <v>37</v>
      </c>
      <c r="B251" s="119" t="s">
        <v>38</v>
      </c>
      <c r="C251" s="135" t="s">
        <v>213</v>
      </c>
      <c r="D251" s="161"/>
      <c r="E251" s="268"/>
      <c r="F251" s="227"/>
      <c r="G251" s="161"/>
    </row>
    <row r="252" spans="1:7" ht="15.75" x14ac:dyDescent="0.25">
      <c r="A252" s="116"/>
      <c r="B252" s="119"/>
      <c r="C252" s="384" t="s">
        <v>61</v>
      </c>
      <c r="D252" s="390" t="s">
        <v>155</v>
      </c>
      <c r="E252" s="395">
        <v>59</v>
      </c>
      <c r="F252" s="396"/>
      <c r="G252" s="393">
        <f>E252*F252</f>
        <v>0</v>
      </c>
    </row>
    <row r="253" spans="1:7" x14ac:dyDescent="0.25">
      <c r="A253" s="116"/>
      <c r="B253" s="116"/>
      <c r="C253" s="141"/>
      <c r="D253" s="154"/>
      <c r="E253" s="262"/>
      <c r="F253" s="228"/>
      <c r="G253" s="164"/>
    </row>
    <row r="254" spans="1:7" x14ac:dyDescent="0.25">
      <c r="A254" s="116"/>
      <c r="B254" s="116"/>
      <c r="C254" s="141"/>
      <c r="D254" s="154"/>
      <c r="E254" s="262"/>
      <c r="F254" s="228"/>
      <c r="G254" s="164"/>
    </row>
    <row r="255" spans="1:7" ht="95.25" customHeight="1" x14ac:dyDescent="0.25">
      <c r="A255" s="119" t="s">
        <v>37</v>
      </c>
      <c r="B255" s="119" t="s">
        <v>37</v>
      </c>
      <c r="C255" s="135" t="s">
        <v>245</v>
      </c>
      <c r="D255" s="158"/>
      <c r="E255" s="267"/>
      <c r="F255" s="224"/>
      <c r="G255" s="158"/>
    </row>
    <row r="256" spans="1:7" x14ac:dyDescent="0.25">
      <c r="A256" s="120"/>
      <c r="B256" s="119"/>
      <c r="C256" s="135" t="s">
        <v>203</v>
      </c>
      <c r="D256" s="379" t="s">
        <v>28</v>
      </c>
      <c r="E256" s="395">
        <v>16</v>
      </c>
      <c r="F256" s="396"/>
      <c r="G256" s="427">
        <f>E256*F256</f>
        <v>0</v>
      </c>
    </row>
    <row r="257" spans="1:7" x14ac:dyDescent="0.25">
      <c r="A257" s="116"/>
      <c r="B257" s="124"/>
      <c r="C257" s="145"/>
      <c r="D257" s="162"/>
      <c r="E257" s="272"/>
      <c r="F257" s="224"/>
      <c r="G257" s="158"/>
    </row>
    <row r="258" spans="1:7" ht="96.75" customHeight="1" x14ac:dyDescent="0.25">
      <c r="A258" s="117" t="s">
        <v>37</v>
      </c>
      <c r="B258" s="117" t="s">
        <v>100</v>
      </c>
      <c r="C258" s="135" t="s">
        <v>214</v>
      </c>
      <c r="D258" s="158"/>
      <c r="E258" s="267"/>
      <c r="F258" s="224"/>
      <c r="G258" s="158"/>
    </row>
    <row r="259" spans="1:7" ht="15.75" x14ac:dyDescent="0.25">
      <c r="A259" s="116"/>
      <c r="B259" s="124"/>
      <c r="C259" s="135" t="s">
        <v>204</v>
      </c>
      <c r="D259" s="390" t="s">
        <v>155</v>
      </c>
      <c r="E259" s="391">
        <v>8.5</v>
      </c>
      <c r="F259" s="392"/>
      <c r="G259" s="393">
        <f>E259*F259</f>
        <v>0</v>
      </c>
    </row>
    <row r="260" spans="1:7" x14ac:dyDescent="0.25">
      <c r="A260" s="116"/>
      <c r="B260" s="126"/>
      <c r="C260" s="145"/>
      <c r="D260" s="158"/>
      <c r="E260" s="267"/>
      <c r="F260" s="224"/>
      <c r="G260" s="158"/>
    </row>
    <row r="261" spans="1:7" ht="195.75" customHeight="1" x14ac:dyDescent="0.25">
      <c r="A261" s="117" t="s">
        <v>37</v>
      </c>
      <c r="B261" s="117" t="s">
        <v>42</v>
      </c>
      <c r="C261" s="129" t="s">
        <v>463</v>
      </c>
      <c r="D261" s="158"/>
      <c r="E261" s="267"/>
      <c r="F261" s="224"/>
      <c r="G261" s="158"/>
    </row>
    <row r="262" spans="1:7" ht="15.75" x14ac:dyDescent="0.25">
      <c r="A262" s="116"/>
      <c r="B262" s="117" t="s">
        <v>138</v>
      </c>
      <c r="C262" s="135" t="s">
        <v>215</v>
      </c>
      <c r="D262" s="390" t="s">
        <v>151</v>
      </c>
      <c r="E262" s="395">
        <v>12.8</v>
      </c>
      <c r="F262" s="396"/>
      <c r="G262" s="393">
        <f>E262*F262</f>
        <v>0</v>
      </c>
    </row>
    <row r="263" spans="1:7" x14ac:dyDescent="0.25">
      <c r="A263" s="116"/>
      <c r="B263" s="124"/>
      <c r="C263" s="428" t="s">
        <v>216</v>
      </c>
      <c r="D263" s="390" t="s">
        <v>205</v>
      </c>
      <c r="E263" s="391">
        <f>E262*110</f>
        <v>1408</v>
      </c>
      <c r="F263" s="392"/>
      <c r="G263" s="393">
        <f>E263*F263</f>
        <v>0</v>
      </c>
    </row>
    <row r="264" spans="1:7" x14ac:dyDescent="0.25">
      <c r="A264" s="116"/>
      <c r="B264" s="124"/>
      <c r="C264" s="149"/>
      <c r="D264" s="160"/>
      <c r="E264" s="270"/>
      <c r="F264" s="226"/>
      <c r="G264" s="160"/>
    </row>
    <row r="265" spans="1:7" ht="40.5" x14ac:dyDescent="0.25">
      <c r="A265" s="117" t="s">
        <v>37</v>
      </c>
      <c r="B265" s="117" t="s">
        <v>164</v>
      </c>
      <c r="C265" s="129" t="s">
        <v>217</v>
      </c>
      <c r="D265" s="158"/>
      <c r="E265" s="267"/>
      <c r="F265" s="224"/>
      <c r="G265" s="158"/>
    </row>
    <row r="266" spans="1:7" ht="15.75" x14ac:dyDescent="0.25">
      <c r="A266" s="116"/>
      <c r="B266" s="119"/>
      <c r="C266" s="135" t="s">
        <v>162</v>
      </c>
      <c r="D266" s="394" t="s">
        <v>151</v>
      </c>
      <c r="E266" s="395">
        <v>2.9</v>
      </c>
      <c r="F266" s="396"/>
      <c r="G266" s="393">
        <f>E266*F266</f>
        <v>0</v>
      </c>
    </row>
    <row r="267" spans="1:7" ht="9.75" customHeight="1" x14ac:dyDescent="0.25">
      <c r="A267" s="116"/>
      <c r="B267" s="119"/>
      <c r="C267" s="141"/>
      <c r="D267" s="158"/>
      <c r="E267" s="268"/>
      <c r="F267" s="227"/>
      <c r="G267" s="161"/>
    </row>
    <row r="268" spans="1:7" ht="105.75" customHeight="1" x14ac:dyDescent="0.25">
      <c r="A268" s="117" t="s">
        <v>37</v>
      </c>
      <c r="B268" s="117" t="s">
        <v>165</v>
      </c>
      <c r="C268" s="129" t="s">
        <v>246</v>
      </c>
      <c r="D268" s="158"/>
      <c r="E268" s="267"/>
      <c r="F268" s="224"/>
      <c r="G268" s="158"/>
    </row>
    <row r="269" spans="1:7" x14ac:dyDescent="0.25">
      <c r="A269" s="116"/>
      <c r="B269" s="117" t="s">
        <v>138</v>
      </c>
      <c r="C269" s="135" t="s">
        <v>196</v>
      </c>
      <c r="D269" s="390" t="s">
        <v>9</v>
      </c>
      <c r="E269" s="395">
        <v>1</v>
      </c>
      <c r="F269" s="396"/>
      <c r="G269" s="393">
        <f>E269*F269</f>
        <v>0</v>
      </c>
    </row>
    <row r="270" spans="1:7" x14ac:dyDescent="0.25">
      <c r="A270" s="116"/>
      <c r="B270" s="117"/>
      <c r="C270" s="145"/>
      <c r="D270" s="159"/>
      <c r="E270" s="267"/>
      <c r="F270" s="224"/>
      <c r="G270" s="161"/>
    </row>
    <row r="271" spans="1:7" ht="54" x14ac:dyDescent="0.25">
      <c r="A271" s="117" t="s">
        <v>37</v>
      </c>
      <c r="B271" s="117" t="s">
        <v>166</v>
      </c>
      <c r="C271" s="129" t="s">
        <v>218</v>
      </c>
      <c r="D271" s="158"/>
      <c r="E271" s="267"/>
      <c r="F271" s="224"/>
      <c r="G271" s="158"/>
    </row>
    <row r="272" spans="1:7" x14ac:dyDescent="0.25">
      <c r="A272" s="116"/>
      <c r="B272" s="117"/>
      <c r="C272" s="429" t="s">
        <v>196</v>
      </c>
      <c r="D272" s="390" t="s">
        <v>9</v>
      </c>
      <c r="E272" s="395">
        <v>12</v>
      </c>
      <c r="F272" s="396"/>
      <c r="G272" s="393">
        <f>E272*F272</f>
        <v>0</v>
      </c>
    </row>
    <row r="273" spans="1:7" ht="7.5" customHeight="1" x14ac:dyDescent="0.25">
      <c r="A273" s="116"/>
      <c r="B273" s="116"/>
      <c r="C273" s="150"/>
      <c r="D273" s="154"/>
      <c r="E273" s="262"/>
      <c r="F273" s="228"/>
      <c r="G273" s="164"/>
    </row>
    <row r="274" spans="1:7" x14ac:dyDescent="0.25">
      <c r="A274" s="116"/>
      <c r="B274" s="116"/>
      <c r="C274" s="150"/>
      <c r="D274" s="154"/>
      <c r="E274" s="262"/>
      <c r="F274" s="228"/>
      <c r="G274" s="164"/>
    </row>
    <row r="275" spans="1:7" ht="72" customHeight="1" x14ac:dyDescent="0.25">
      <c r="A275" s="120" t="s">
        <v>37</v>
      </c>
      <c r="B275" s="127" t="s">
        <v>169</v>
      </c>
      <c r="C275" s="151" t="s">
        <v>219</v>
      </c>
      <c r="D275" s="163"/>
      <c r="E275" s="273"/>
      <c r="F275" s="234"/>
      <c r="G275" s="172"/>
    </row>
    <row r="276" spans="1:7" ht="15.75" x14ac:dyDescent="0.25">
      <c r="A276" s="120"/>
      <c r="B276" s="127"/>
      <c r="C276" s="430" t="s">
        <v>201</v>
      </c>
      <c r="D276" s="379" t="s">
        <v>151</v>
      </c>
      <c r="E276" s="380">
        <v>35</v>
      </c>
      <c r="F276" s="431"/>
      <c r="G276" s="432">
        <f>E276*F276</f>
        <v>0</v>
      </c>
    </row>
    <row r="277" spans="1:7" x14ac:dyDescent="0.25">
      <c r="A277" s="116"/>
      <c r="B277" s="116"/>
      <c r="C277" s="150"/>
      <c r="D277" s="154"/>
      <c r="E277" s="262"/>
      <c r="F277" s="228"/>
      <c r="G277" s="164"/>
    </row>
    <row r="278" spans="1:7" ht="125.25" customHeight="1" x14ac:dyDescent="0.25">
      <c r="A278" s="120" t="s">
        <v>37</v>
      </c>
      <c r="B278" s="127" t="s">
        <v>248</v>
      </c>
      <c r="C278" s="151" t="s">
        <v>206</v>
      </c>
      <c r="D278" s="163"/>
      <c r="E278" s="273"/>
      <c r="F278" s="234"/>
      <c r="G278" s="172"/>
    </row>
    <row r="279" spans="1:7" ht="18.75" customHeight="1" x14ac:dyDescent="0.25">
      <c r="A279" s="120"/>
      <c r="B279" s="127"/>
      <c r="C279" s="430" t="s">
        <v>201</v>
      </c>
      <c r="D279" s="379" t="s">
        <v>151</v>
      </c>
      <c r="E279" s="380">
        <v>42</v>
      </c>
      <c r="F279" s="431"/>
      <c r="G279" s="432">
        <f>E279*F279</f>
        <v>0</v>
      </c>
    </row>
    <row r="280" spans="1:7" ht="18.75" customHeight="1" x14ac:dyDescent="0.25">
      <c r="A280" s="116"/>
      <c r="B280" s="119"/>
      <c r="C280" s="150"/>
      <c r="D280" s="161"/>
      <c r="E280" s="268"/>
      <c r="F280" s="227"/>
      <c r="G280" s="161"/>
    </row>
    <row r="281" spans="1:7" ht="18.75" customHeight="1" x14ac:dyDescent="0.25">
      <c r="A281" s="433" t="s">
        <v>190</v>
      </c>
      <c r="B281" s="434"/>
      <c r="C281" s="435" t="s">
        <v>220</v>
      </c>
      <c r="D281" s="436"/>
      <c r="E281" s="437"/>
      <c r="F281" s="438"/>
      <c r="G281" s="439">
        <f>SUM(G239:G280)</f>
        <v>0</v>
      </c>
    </row>
    <row r="282" spans="1:7" ht="18.75" customHeight="1" x14ac:dyDescent="0.25">
      <c r="A282" s="116"/>
      <c r="B282" s="116"/>
      <c r="C282" s="150"/>
      <c r="D282" s="154"/>
      <c r="E282" s="262"/>
      <c r="F282" s="228"/>
      <c r="G282" s="164"/>
    </row>
    <row r="283" spans="1:7" x14ac:dyDescent="0.25">
      <c r="A283" s="116"/>
      <c r="B283" s="116"/>
      <c r="C283" s="150"/>
      <c r="D283" s="154"/>
      <c r="E283" s="262"/>
      <c r="F283" s="228"/>
      <c r="G283" s="164"/>
    </row>
    <row r="284" spans="1:7" ht="26.25" x14ac:dyDescent="0.25">
      <c r="A284" s="371"/>
      <c r="B284" s="372" t="s">
        <v>200</v>
      </c>
      <c r="C284" s="385" t="s">
        <v>221</v>
      </c>
      <c r="D284" s="440" t="s">
        <v>175</v>
      </c>
      <c r="E284" s="441" t="s">
        <v>176</v>
      </c>
      <c r="F284" s="442" t="s">
        <v>192</v>
      </c>
      <c r="G284" s="443" t="s">
        <v>193</v>
      </c>
    </row>
    <row r="285" spans="1:7" x14ac:dyDescent="0.25">
      <c r="A285" s="116"/>
      <c r="B285" s="122"/>
      <c r="C285" s="128"/>
      <c r="D285" s="155"/>
      <c r="E285" s="264"/>
      <c r="F285" s="230"/>
      <c r="G285" s="168"/>
    </row>
    <row r="286" spans="1:7" ht="172.5" customHeight="1" x14ac:dyDescent="0.25">
      <c r="A286" s="116" t="s">
        <v>100</v>
      </c>
      <c r="B286" s="116" t="s">
        <v>30</v>
      </c>
      <c r="C286" s="129" t="s">
        <v>464</v>
      </c>
      <c r="D286" s="155"/>
      <c r="E286" s="264"/>
      <c r="F286" s="230"/>
      <c r="G286" s="168"/>
    </row>
    <row r="287" spans="1:7" ht="27" x14ac:dyDescent="0.25">
      <c r="A287" s="116"/>
      <c r="B287" s="122"/>
      <c r="C287" s="132" t="s">
        <v>222</v>
      </c>
      <c r="D287" s="155"/>
      <c r="E287" s="264"/>
      <c r="F287" s="230"/>
      <c r="G287" s="168"/>
    </row>
    <row r="288" spans="1:7" x14ac:dyDescent="0.25">
      <c r="A288" s="116"/>
      <c r="B288" s="122"/>
      <c r="C288" s="384" t="s">
        <v>223</v>
      </c>
      <c r="D288" s="379" t="s">
        <v>28</v>
      </c>
      <c r="E288" s="380">
        <f>E115</f>
        <v>179</v>
      </c>
      <c r="F288" s="381"/>
      <c r="G288" s="382">
        <f>E288*F288</f>
        <v>0</v>
      </c>
    </row>
    <row r="289" spans="1:7" x14ac:dyDescent="0.25">
      <c r="A289" s="116"/>
      <c r="B289" s="122"/>
      <c r="C289" s="131"/>
      <c r="D289" s="155"/>
      <c r="E289" s="264"/>
      <c r="F289" s="230"/>
      <c r="G289" s="168"/>
    </row>
    <row r="290" spans="1:7" ht="123" customHeight="1" x14ac:dyDescent="0.25">
      <c r="A290" s="116" t="s">
        <v>100</v>
      </c>
      <c r="B290" s="116" t="s">
        <v>29</v>
      </c>
      <c r="C290" s="129" t="s">
        <v>465</v>
      </c>
      <c r="D290" s="155"/>
      <c r="E290" s="264" t="s">
        <v>138</v>
      </c>
      <c r="F290" s="230"/>
      <c r="G290" s="168"/>
    </row>
    <row r="291" spans="1:7" ht="27" x14ac:dyDescent="0.25">
      <c r="A291" s="116"/>
      <c r="B291" s="122"/>
      <c r="C291" s="132" t="s">
        <v>224</v>
      </c>
      <c r="D291" s="155"/>
      <c r="E291" s="264"/>
      <c r="F291" s="230"/>
      <c r="G291" s="168"/>
    </row>
    <row r="292" spans="1:7" x14ac:dyDescent="0.25">
      <c r="A292" s="116"/>
      <c r="B292" s="122"/>
      <c r="C292" s="152" t="s">
        <v>225</v>
      </c>
      <c r="D292" s="155"/>
      <c r="E292" s="264"/>
      <c r="F292" s="230"/>
      <c r="G292" s="168"/>
    </row>
    <row r="293" spans="1:7" x14ac:dyDescent="0.25">
      <c r="A293" s="116"/>
      <c r="B293" s="122"/>
      <c r="C293" s="135" t="s">
        <v>226</v>
      </c>
      <c r="D293" s="379" t="s">
        <v>28</v>
      </c>
      <c r="E293" s="380">
        <f>E288</f>
        <v>179</v>
      </c>
      <c r="F293" s="381"/>
      <c r="G293" s="382">
        <f>E293*F293</f>
        <v>0</v>
      </c>
    </row>
    <row r="294" spans="1:7" x14ac:dyDescent="0.25">
      <c r="A294" s="116"/>
      <c r="B294" s="122"/>
      <c r="C294" s="135" t="s">
        <v>234</v>
      </c>
      <c r="D294" s="379" t="s">
        <v>28</v>
      </c>
      <c r="E294" s="380">
        <f>E116</f>
        <v>60</v>
      </c>
      <c r="F294" s="381"/>
      <c r="G294" s="382">
        <f>E294*F294</f>
        <v>0</v>
      </c>
    </row>
    <row r="295" spans="1:7" x14ac:dyDescent="0.25">
      <c r="A295" s="116"/>
      <c r="B295" s="122"/>
      <c r="C295" s="131"/>
      <c r="D295" s="155"/>
      <c r="E295" s="264"/>
      <c r="F295" s="230"/>
      <c r="G295" s="168"/>
    </row>
    <row r="296" spans="1:7" ht="94.5" x14ac:dyDescent="0.25">
      <c r="A296" s="116" t="s">
        <v>100</v>
      </c>
      <c r="B296" s="116" t="s">
        <v>36</v>
      </c>
      <c r="C296" s="129" t="s">
        <v>466</v>
      </c>
      <c r="D296" s="155"/>
      <c r="E296" s="264" t="s">
        <v>138</v>
      </c>
      <c r="F296" s="230"/>
      <c r="G296" s="168"/>
    </row>
    <row r="297" spans="1:7" ht="17.25" customHeight="1" x14ac:dyDescent="0.25">
      <c r="A297" s="116"/>
      <c r="B297" s="122"/>
      <c r="C297" s="152" t="s">
        <v>227</v>
      </c>
      <c r="D297" s="155"/>
      <c r="E297" s="264"/>
      <c r="F297" s="230"/>
      <c r="G297" s="168"/>
    </row>
    <row r="298" spans="1:7" ht="17.25" customHeight="1" x14ac:dyDescent="0.25">
      <c r="A298" s="116"/>
      <c r="B298" s="122"/>
      <c r="C298" s="384" t="s">
        <v>226</v>
      </c>
      <c r="D298" s="379" t="s">
        <v>28</v>
      </c>
      <c r="E298" s="380">
        <f>E288</f>
        <v>179</v>
      </c>
      <c r="F298" s="381"/>
      <c r="G298" s="382">
        <f>E298*F298</f>
        <v>0</v>
      </c>
    </row>
    <row r="299" spans="1:7" ht="17.25" customHeight="1" x14ac:dyDescent="0.25">
      <c r="A299" s="116"/>
      <c r="B299" s="122"/>
      <c r="C299" s="131"/>
      <c r="D299" s="155"/>
      <c r="E299" s="264"/>
      <c r="F299" s="230"/>
      <c r="G299" s="168"/>
    </row>
    <row r="300" spans="1:7" ht="17.25" customHeight="1" x14ac:dyDescent="0.25">
      <c r="A300" s="116"/>
      <c r="B300" s="122"/>
      <c r="C300" s="131"/>
      <c r="D300" s="155"/>
      <c r="E300" s="264"/>
      <c r="F300" s="230"/>
      <c r="G300" s="168"/>
    </row>
    <row r="301" spans="1:7" ht="139.5" customHeight="1" x14ac:dyDescent="0.25">
      <c r="A301" s="116" t="s">
        <v>100</v>
      </c>
      <c r="B301" s="116" t="s">
        <v>39</v>
      </c>
      <c r="C301" s="129" t="s">
        <v>490</v>
      </c>
      <c r="D301" s="155"/>
      <c r="E301" s="756"/>
      <c r="F301" s="230"/>
      <c r="G301" s="168"/>
    </row>
    <row r="302" spans="1:7" ht="17.25" customHeight="1" x14ac:dyDescent="0.25">
      <c r="A302" s="116"/>
      <c r="B302" s="116"/>
      <c r="C302" s="384" t="s">
        <v>491</v>
      </c>
      <c r="D302" s="379" t="s">
        <v>28</v>
      </c>
      <c r="E302" s="757">
        <f>E287</f>
        <v>0</v>
      </c>
      <c r="F302" s="381"/>
      <c r="G302" s="758">
        <f>E302*F302</f>
        <v>0</v>
      </c>
    </row>
    <row r="303" spans="1:7" ht="17.25" customHeight="1" x14ac:dyDescent="0.25">
      <c r="A303" s="116"/>
      <c r="B303" s="116"/>
      <c r="C303" s="135" t="s">
        <v>234</v>
      </c>
      <c r="D303" s="379" t="s">
        <v>28</v>
      </c>
      <c r="E303" s="757">
        <f>E293</f>
        <v>179</v>
      </c>
      <c r="F303" s="381"/>
      <c r="G303" s="758">
        <f>E303*F303</f>
        <v>0</v>
      </c>
    </row>
    <row r="304" spans="1:7" ht="17.25" customHeight="1" x14ac:dyDescent="0.25">
      <c r="A304" s="116"/>
      <c r="B304" s="122"/>
      <c r="C304" s="131"/>
      <c r="D304" s="155"/>
      <c r="E304" s="264"/>
      <c r="F304" s="230"/>
      <c r="G304" s="168"/>
    </row>
    <row r="305" spans="1:7" ht="17.25" customHeight="1" x14ac:dyDescent="0.25">
      <c r="A305" s="371"/>
      <c r="B305" s="372" t="s">
        <v>200</v>
      </c>
      <c r="C305" s="385" t="s">
        <v>228</v>
      </c>
      <c r="D305" s="386"/>
      <c r="E305" s="387"/>
      <c r="F305" s="388"/>
      <c r="G305" s="389">
        <f>SUM(G288:G303)</f>
        <v>0</v>
      </c>
    </row>
    <row r="306" spans="1:7" x14ac:dyDescent="0.25">
      <c r="A306" s="116"/>
      <c r="B306" s="116"/>
      <c r="C306" s="150"/>
      <c r="D306" s="154"/>
      <c r="E306" s="262"/>
      <c r="F306" s="228"/>
      <c r="G306" s="164"/>
    </row>
    <row r="307" spans="1:7" x14ac:dyDescent="0.25">
      <c r="A307" s="116"/>
      <c r="B307" s="116"/>
      <c r="C307" s="150"/>
      <c r="D307" s="154"/>
      <c r="E307" s="262"/>
      <c r="F307" s="228"/>
      <c r="G307" s="164"/>
    </row>
    <row r="308" spans="1:7" x14ac:dyDescent="0.25">
      <c r="A308" s="116"/>
      <c r="B308" s="116"/>
      <c r="C308" s="350" t="s">
        <v>441</v>
      </c>
      <c r="D308" s="154"/>
      <c r="E308" s="262"/>
      <c r="F308" s="228"/>
      <c r="G308" s="164"/>
    </row>
    <row r="309" spans="1:7" x14ac:dyDescent="0.25">
      <c r="A309" s="116"/>
      <c r="B309" s="116"/>
      <c r="C309" s="350"/>
      <c r="D309" s="154"/>
      <c r="E309" s="262"/>
      <c r="F309" s="228"/>
      <c r="G309" s="164"/>
    </row>
    <row r="310" spans="1:7" x14ac:dyDescent="0.25">
      <c r="A310" s="116"/>
      <c r="B310" s="122" t="s">
        <v>136</v>
      </c>
      <c r="C310" s="444" t="s">
        <v>10</v>
      </c>
      <c r="D310" s="445"/>
      <c r="E310" s="446"/>
      <c r="F310" s="447"/>
      <c r="G310" s="389">
        <f>G121</f>
        <v>0</v>
      </c>
    </row>
    <row r="311" spans="1:7" x14ac:dyDescent="0.25">
      <c r="A311" s="116"/>
      <c r="B311" s="122" t="s">
        <v>143</v>
      </c>
      <c r="C311" s="448" t="s">
        <v>11</v>
      </c>
      <c r="D311" s="449"/>
      <c r="E311" s="450"/>
      <c r="F311" s="451"/>
      <c r="G311" s="452">
        <f>G181</f>
        <v>0</v>
      </c>
    </row>
    <row r="312" spans="1:7" x14ac:dyDescent="0.25">
      <c r="A312" s="116"/>
      <c r="B312" s="122" t="s">
        <v>244</v>
      </c>
      <c r="C312" s="448" t="s">
        <v>174</v>
      </c>
      <c r="D312" s="449"/>
      <c r="E312" s="450"/>
      <c r="F312" s="451"/>
      <c r="G312" s="452">
        <f>G196</f>
        <v>0</v>
      </c>
    </row>
    <row r="313" spans="1:7" x14ac:dyDescent="0.25">
      <c r="A313" s="116"/>
      <c r="B313" s="122" t="s">
        <v>173</v>
      </c>
      <c r="C313" s="448" t="s">
        <v>229</v>
      </c>
      <c r="D313" s="449"/>
      <c r="E313" s="450"/>
      <c r="F313" s="451"/>
      <c r="G313" s="452">
        <f>G219</f>
        <v>0</v>
      </c>
    </row>
    <row r="314" spans="1:7" x14ac:dyDescent="0.25">
      <c r="A314" s="116"/>
      <c r="B314" s="122" t="s">
        <v>182</v>
      </c>
      <c r="C314" s="448" t="s">
        <v>230</v>
      </c>
      <c r="D314" s="449"/>
      <c r="E314" s="450"/>
      <c r="F314" s="451"/>
      <c r="G314" s="452">
        <f>G234</f>
        <v>0</v>
      </c>
    </row>
    <row r="315" spans="1:7" x14ac:dyDescent="0.25">
      <c r="A315" s="116"/>
      <c r="B315" s="122" t="s">
        <v>190</v>
      </c>
      <c r="C315" s="444" t="s">
        <v>207</v>
      </c>
      <c r="D315" s="445"/>
      <c r="E315" s="446"/>
      <c r="F315" s="447"/>
      <c r="G315" s="453">
        <f>G281</f>
        <v>0</v>
      </c>
    </row>
    <row r="316" spans="1:7" x14ac:dyDescent="0.25">
      <c r="A316" s="116"/>
      <c r="B316" s="122" t="s">
        <v>200</v>
      </c>
      <c r="C316" s="448" t="s">
        <v>221</v>
      </c>
      <c r="D316" s="449"/>
      <c r="E316" s="450"/>
      <c r="F316" s="451"/>
      <c r="G316" s="452">
        <f>G305</f>
        <v>0</v>
      </c>
    </row>
    <row r="317" spans="1:7" x14ac:dyDescent="0.25">
      <c r="A317" s="116"/>
      <c r="B317" s="122"/>
      <c r="C317" s="128"/>
      <c r="D317" s="454"/>
      <c r="E317" s="455"/>
      <c r="F317" s="228"/>
      <c r="G317" s="164"/>
    </row>
    <row r="318" spans="1:7" ht="14.25" thickBot="1" x14ac:dyDescent="0.3">
      <c r="A318" s="116"/>
      <c r="B318" s="456" t="s">
        <v>46</v>
      </c>
      <c r="C318" s="457" t="s">
        <v>416</v>
      </c>
      <c r="D318" s="458"/>
      <c r="E318" s="459"/>
      <c r="F318" s="460"/>
      <c r="G318" s="461">
        <f>SUM(G310:G316)</f>
        <v>0</v>
      </c>
    </row>
    <row r="319" spans="1:7" ht="14.25" thickTop="1" x14ac:dyDescent="0.25">
      <c r="A319" s="121"/>
      <c r="B319" s="116"/>
      <c r="C319" s="150"/>
      <c r="D319" s="154"/>
      <c r="E319" s="262"/>
      <c r="F319" s="228"/>
      <c r="G319" s="164"/>
    </row>
    <row r="321" spans="1:7" ht="16.5" x14ac:dyDescent="0.25">
      <c r="A321" s="462"/>
      <c r="B321" s="463" t="s">
        <v>127</v>
      </c>
      <c r="C321" s="464" t="s">
        <v>87</v>
      </c>
      <c r="D321" s="465"/>
      <c r="E321" s="466"/>
      <c r="F321" s="467"/>
      <c r="G321" s="468"/>
    </row>
    <row r="322" spans="1:7" x14ac:dyDescent="0.25">
      <c r="A322" s="469"/>
      <c r="B322" s="174"/>
      <c r="C322" s="182"/>
      <c r="D322" s="193"/>
      <c r="E322" s="204"/>
      <c r="F322" s="235"/>
      <c r="G322" s="212"/>
    </row>
    <row r="323" spans="1:7" ht="25.5" x14ac:dyDescent="0.25">
      <c r="A323" s="470" t="s">
        <v>35</v>
      </c>
      <c r="B323" s="471"/>
      <c r="C323" s="472" t="s">
        <v>69</v>
      </c>
      <c r="D323" s="302" t="s">
        <v>102</v>
      </c>
      <c r="E323" s="473" t="s">
        <v>33</v>
      </c>
      <c r="F323" s="474" t="s">
        <v>32</v>
      </c>
      <c r="G323" s="475" t="s">
        <v>31</v>
      </c>
    </row>
    <row r="324" spans="1:7" x14ac:dyDescent="0.25">
      <c r="A324" s="173"/>
      <c r="B324" s="175"/>
      <c r="C324" s="183"/>
      <c r="D324" s="194"/>
      <c r="E324" s="205"/>
      <c r="F324" s="236"/>
      <c r="G324" s="213"/>
    </row>
    <row r="325" spans="1:7" ht="134.25" customHeight="1" x14ac:dyDescent="0.25">
      <c r="A325" s="173" t="s">
        <v>30</v>
      </c>
      <c r="B325" s="176" t="s">
        <v>30</v>
      </c>
      <c r="C325" s="476" t="s">
        <v>64</v>
      </c>
      <c r="D325" s="195"/>
      <c r="E325" s="206"/>
      <c r="F325" s="27"/>
      <c r="G325" s="214"/>
    </row>
    <row r="326" spans="1:7" ht="40.5" x14ac:dyDescent="0.25">
      <c r="A326" s="173"/>
      <c r="B326" s="175"/>
      <c r="C326" s="477" t="s">
        <v>54</v>
      </c>
      <c r="D326" s="195"/>
      <c r="E326" s="206"/>
      <c r="F326" s="27"/>
      <c r="G326" s="214"/>
    </row>
    <row r="327" spans="1:7" ht="15.75" x14ac:dyDescent="0.25">
      <c r="A327" s="173"/>
      <c r="B327" s="175"/>
      <c r="C327" s="478" t="s">
        <v>62</v>
      </c>
      <c r="D327" s="479" t="s">
        <v>9</v>
      </c>
      <c r="E327" s="480">
        <v>1</v>
      </c>
      <c r="F327" s="481"/>
      <c r="G327" s="482">
        <f>E327*F327</f>
        <v>0</v>
      </c>
    </row>
    <row r="328" spans="1:7" x14ac:dyDescent="0.25">
      <c r="A328" s="173"/>
      <c r="B328" s="175"/>
      <c r="C328" s="184"/>
      <c r="D328" s="194"/>
      <c r="E328" s="205"/>
      <c r="F328" s="236"/>
      <c r="G328" s="213"/>
    </row>
    <row r="329" spans="1:7" ht="121.5" customHeight="1" x14ac:dyDescent="0.25">
      <c r="A329" s="173" t="s">
        <v>30</v>
      </c>
      <c r="B329" s="176" t="s">
        <v>29</v>
      </c>
      <c r="C329" s="483" t="s">
        <v>132</v>
      </c>
      <c r="D329" s="196"/>
      <c r="E329" s="207"/>
      <c r="F329" s="237"/>
      <c r="G329" s="215"/>
    </row>
    <row r="330" spans="1:7" ht="40.5" x14ac:dyDescent="0.25">
      <c r="A330" s="173"/>
      <c r="B330" s="175"/>
      <c r="C330" s="484" t="s">
        <v>54</v>
      </c>
      <c r="D330" s="196"/>
      <c r="E330" s="207"/>
      <c r="F330" s="237"/>
      <c r="G330" s="215"/>
    </row>
    <row r="331" spans="1:7" ht="15.75" x14ac:dyDescent="0.25">
      <c r="A331" s="173"/>
      <c r="B331" s="175"/>
      <c r="C331" s="485" t="s">
        <v>133</v>
      </c>
      <c r="D331" s="486" t="s">
        <v>9</v>
      </c>
      <c r="E331" s="487">
        <v>1</v>
      </c>
      <c r="F331" s="488"/>
      <c r="G331" s="482">
        <f>E331*F331</f>
        <v>0</v>
      </c>
    </row>
    <row r="332" spans="1:7" x14ac:dyDescent="0.25">
      <c r="A332" s="173"/>
      <c r="B332" s="175"/>
      <c r="C332" s="184"/>
      <c r="D332" s="194"/>
      <c r="E332" s="205"/>
      <c r="F332" s="236"/>
      <c r="G332" s="213"/>
    </row>
    <row r="333" spans="1:7" ht="173.25" x14ac:dyDescent="0.25">
      <c r="A333" s="173" t="s">
        <v>30</v>
      </c>
      <c r="B333" s="173" t="s">
        <v>36</v>
      </c>
      <c r="C333" s="476" t="s">
        <v>467</v>
      </c>
      <c r="D333" s="197"/>
      <c r="E333" s="208"/>
      <c r="F333" s="238"/>
      <c r="G333" s="216"/>
    </row>
    <row r="334" spans="1:7" ht="40.5" x14ac:dyDescent="0.25">
      <c r="A334" s="173"/>
      <c r="B334" s="173"/>
      <c r="C334" s="274" t="s">
        <v>55</v>
      </c>
      <c r="D334" s="197"/>
      <c r="E334" s="208"/>
      <c r="F334" s="37"/>
      <c r="G334" s="216"/>
    </row>
    <row r="335" spans="1:7" ht="27" x14ac:dyDescent="0.25">
      <c r="A335" s="173"/>
      <c r="B335" s="177"/>
      <c r="C335" s="489" t="s">
        <v>57</v>
      </c>
      <c r="D335" s="490" t="s">
        <v>9</v>
      </c>
      <c r="E335" s="491">
        <v>1</v>
      </c>
      <c r="F335" s="309"/>
      <c r="G335" s="492">
        <f>E335*F335</f>
        <v>0</v>
      </c>
    </row>
    <row r="336" spans="1:7" x14ac:dyDescent="0.25">
      <c r="A336" s="173"/>
      <c r="B336" s="178"/>
      <c r="C336" s="493"/>
      <c r="D336" s="494"/>
      <c r="E336" s="494"/>
      <c r="F336" s="495"/>
      <c r="G336" s="496"/>
    </row>
    <row r="337" spans="1:7" ht="7.5" customHeight="1" x14ac:dyDescent="0.25">
      <c r="A337" s="173"/>
      <c r="B337" s="178"/>
      <c r="C337" s="493"/>
      <c r="D337" s="494"/>
      <c r="E337" s="494"/>
      <c r="F337" s="495"/>
      <c r="G337" s="496"/>
    </row>
    <row r="338" spans="1:7" ht="173.25" x14ac:dyDescent="0.25">
      <c r="A338" s="173" t="s">
        <v>30</v>
      </c>
      <c r="B338" s="173" t="s">
        <v>39</v>
      </c>
      <c r="C338" s="476" t="s">
        <v>468</v>
      </c>
      <c r="D338" s="197"/>
      <c r="E338" s="208"/>
      <c r="F338" s="238"/>
      <c r="G338" s="216"/>
    </row>
    <row r="339" spans="1:7" ht="40.5" x14ac:dyDescent="0.25">
      <c r="A339" s="173"/>
      <c r="B339" s="173"/>
      <c r="C339" s="274" t="s">
        <v>55</v>
      </c>
      <c r="D339" s="197"/>
      <c r="E339" s="208"/>
      <c r="F339" s="37"/>
      <c r="G339" s="216"/>
    </row>
    <row r="340" spans="1:7" ht="27" x14ac:dyDescent="0.25">
      <c r="A340" s="173"/>
      <c r="B340" s="177"/>
      <c r="C340" s="489" t="s">
        <v>57</v>
      </c>
      <c r="D340" s="490" t="s">
        <v>9</v>
      </c>
      <c r="E340" s="491">
        <v>1</v>
      </c>
      <c r="F340" s="309"/>
      <c r="G340" s="492">
        <f>E340*F340</f>
        <v>0</v>
      </c>
    </row>
    <row r="341" spans="1:7" x14ac:dyDescent="0.25">
      <c r="A341" s="173"/>
      <c r="B341" s="179"/>
      <c r="C341" s="185"/>
      <c r="D341" s="198"/>
      <c r="E341" s="198"/>
      <c r="F341" s="239"/>
      <c r="G341" s="217"/>
    </row>
    <row r="342" spans="1:7" ht="198.75" customHeight="1" x14ac:dyDescent="0.25">
      <c r="A342" s="173" t="s">
        <v>30</v>
      </c>
      <c r="B342" s="173" t="s">
        <v>38</v>
      </c>
      <c r="C342" s="476" t="s">
        <v>444</v>
      </c>
      <c r="D342" s="198"/>
      <c r="E342" s="198"/>
      <c r="F342" s="239"/>
      <c r="G342" s="217"/>
    </row>
    <row r="343" spans="1:7" ht="40.5" x14ac:dyDescent="0.25">
      <c r="A343" s="173"/>
      <c r="B343" s="179"/>
      <c r="C343" s="274" t="s">
        <v>56</v>
      </c>
      <c r="D343" s="198"/>
      <c r="E343" s="198"/>
      <c r="F343" s="239"/>
      <c r="G343" s="217"/>
    </row>
    <row r="344" spans="1:7" x14ac:dyDescent="0.25">
      <c r="A344" s="173"/>
      <c r="B344" s="179"/>
      <c r="C344" s="497" t="s">
        <v>75</v>
      </c>
      <c r="D344" s="490" t="s">
        <v>9</v>
      </c>
      <c r="E344" s="491">
        <v>1</v>
      </c>
      <c r="F344" s="309"/>
      <c r="G344" s="492">
        <f>E344*F344</f>
        <v>0</v>
      </c>
    </row>
    <row r="345" spans="1:7" x14ac:dyDescent="0.25">
      <c r="A345" s="173"/>
      <c r="B345" s="179"/>
      <c r="C345" s="185"/>
      <c r="D345" s="198"/>
      <c r="E345" s="198"/>
      <c r="F345" s="239"/>
      <c r="G345" s="217"/>
    </row>
    <row r="346" spans="1:7" x14ac:dyDescent="0.25">
      <c r="A346" s="173"/>
      <c r="B346" s="179"/>
      <c r="C346" s="185"/>
      <c r="D346" s="198"/>
      <c r="E346" s="198"/>
      <c r="F346" s="239"/>
      <c r="G346" s="217"/>
    </row>
    <row r="347" spans="1:7" ht="187.5" x14ac:dyDescent="0.25">
      <c r="A347" s="173" t="s">
        <v>30</v>
      </c>
      <c r="B347" s="180" t="s">
        <v>37</v>
      </c>
      <c r="C347" s="186" t="s">
        <v>470</v>
      </c>
      <c r="D347" s="199"/>
      <c r="E347" s="209"/>
      <c r="F347" s="240"/>
      <c r="G347" s="218"/>
    </row>
    <row r="348" spans="1:7" ht="38.25" x14ac:dyDescent="0.25">
      <c r="A348" s="173"/>
      <c r="B348" s="180"/>
      <c r="C348" s="275" t="s">
        <v>56</v>
      </c>
      <c r="D348" s="199"/>
      <c r="E348" s="209"/>
      <c r="F348" s="24"/>
      <c r="G348" s="218"/>
    </row>
    <row r="349" spans="1:7" ht="27" x14ac:dyDescent="0.25">
      <c r="A349" s="173"/>
      <c r="B349" s="180"/>
      <c r="C349" s="498" t="s">
        <v>129</v>
      </c>
      <c r="D349" s="499" t="s">
        <v>9</v>
      </c>
      <c r="E349" s="500">
        <v>1</v>
      </c>
      <c r="F349" s="328"/>
      <c r="G349" s="492">
        <f>E349*F349</f>
        <v>0</v>
      </c>
    </row>
    <row r="350" spans="1:7" x14ac:dyDescent="0.25">
      <c r="A350" s="173"/>
      <c r="B350" s="179"/>
      <c r="C350" s="185"/>
      <c r="D350" s="198"/>
      <c r="E350" s="198"/>
      <c r="F350" s="239"/>
      <c r="G350" s="217"/>
    </row>
    <row r="351" spans="1:7" ht="201.75" x14ac:dyDescent="0.25">
      <c r="A351" s="173" t="s">
        <v>30</v>
      </c>
      <c r="B351" s="181" t="s">
        <v>100</v>
      </c>
      <c r="C351" s="187" t="s">
        <v>469</v>
      </c>
      <c r="D351" s="200"/>
      <c r="E351" s="210"/>
      <c r="F351" s="241"/>
      <c r="G351" s="219"/>
    </row>
    <row r="352" spans="1:7" ht="40.5" x14ac:dyDescent="0.25">
      <c r="A352" s="173"/>
      <c r="B352" s="181"/>
      <c r="C352" s="188" t="s">
        <v>56</v>
      </c>
      <c r="D352" s="200"/>
      <c r="E352" s="210"/>
      <c r="F352" s="241"/>
      <c r="G352" s="219"/>
    </row>
    <row r="353" spans="1:7" x14ac:dyDescent="0.25">
      <c r="A353" s="173"/>
      <c r="B353" s="180"/>
      <c r="C353" s="498" t="s">
        <v>130</v>
      </c>
      <c r="D353" s="499" t="s">
        <v>9</v>
      </c>
      <c r="E353" s="500">
        <v>1</v>
      </c>
      <c r="F353" s="328"/>
      <c r="G353" s="492">
        <f>E353*F353</f>
        <v>0</v>
      </c>
    </row>
    <row r="354" spans="1:7" x14ac:dyDescent="0.25">
      <c r="A354" s="173"/>
      <c r="B354" s="179"/>
      <c r="C354" s="185"/>
      <c r="D354" s="198"/>
      <c r="E354" s="198"/>
      <c r="F354" s="239"/>
      <c r="G354" s="217"/>
    </row>
    <row r="355" spans="1:7" ht="135" x14ac:dyDescent="0.25">
      <c r="A355" s="173" t="s">
        <v>30</v>
      </c>
      <c r="B355" s="181" t="s">
        <v>42</v>
      </c>
      <c r="C355" s="189" t="s">
        <v>415</v>
      </c>
      <c r="D355" s="201"/>
      <c r="E355" s="209"/>
      <c r="F355" s="241"/>
      <c r="G355" s="220"/>
    </row>
    <row r="356" spans="1:7" x14ac:dyDescent="0.25">
      <c r="A356" s="173"/>
      <c r="B356" s="179"/>
      <c r="C356" s="498" t="s">
        <v>131</v>
      </c>
      <c r="D356" s="499" t="s">
        <v>9</v>
      </c>
      <c r="E356" s="500">
        <v>4</v>
      </c>
      <c r="F356" s="328"/>
      <c r="G356" s="492">
        <f>E356*F356</f>
        <v>0</v>
      </c>
    </row>
    <row r="357" spans="1:7" x14ac:dyDescent="0.25">
      <c r="A357" s="173"/>
      <c r="B357" s="179"/>
      <c r="C357" s="190"/>
      <c r="D357" s="198"/>
      <c r="E357" s="198"/>
      <c r="F357" s="239"/>
      <c r="G357" s="217"/>
    </row>
    <row r="358" spans="1:7" x14ac:dyDescent="0.25">
      <c r="A358" s="501"/>
      <c r="B358" s="502" t="s">
        <v>35</v>
      </c>
      <c r="C358" s="319" t="s">
        <v>71</v>
      </c>
      <c r="D358" s="503"/>
      <c r="E358" s="503"/>
      <c r="F358" s="504"/>
      <c r="G358" s="505">
        <f>SUM(G327:G356)</f>
        <v>0</v>
      </c>
    </row>
    <row r="359" spans="1:7" x14ac:dyDescent="0.25">
      <c r="A359" s="173"/>
      <c r="B359" s="179"/>
      <c r="C359" s="191"/>
      <c r="D359" s="202"/>
      <c r="E359" s="202"/>
      <c r="F359" s="242"/>
      <c r="G359" s="221"/>
    </row>
    <row r="360" spans="1:7" x14ac:dyDescent="0.25">
      <c r="A360" s="173"/>
      <c r="B360" s="179"/>
      <c r="C360" s="191"/>
      <c r="D360" s="202"/>
      <c r="E360" s="202"/>
      <c r="F360" s="242"/>
      <c r="G360" s="221"/>
    </row>
    <row r="361" spans="1:7" ht="25.5" x14ac:dyDescent="0.25">
      <c r="A361" s="501"/>
      <c r="B361" s="502" t="s">
        <v>41</v>
      </c>
      <c r="C361" s="506" t="s">
        <v>70</v>
      </c>
      <c r="D361" s="507" t="s">
        <v>102</v>
      </c>
      <c r="E361" s="473" t="s">
        <v>33</v>
      </c>
      <c r="F361" s="474" t="s">
        <v>32</v>
      </c>
      <c r="G361" s="475" t="s">
        <v>31</v>
      </c>
    </row>
    <row r="362" spans="1:7" x14ac:dyDescent="0.25">
      <c r="A362" s="173"/>
      <c r="B362" s="178"/>
      <c r="C362" s="493"/>
      <c r="D362" s="494"/>
      <c r="E362" s="494"/>
      <c r="F362" s="495"/>
      <c r="G362" s="496"/>
    </row>
    <row r="363" spans="1:7" ht="174.75" x14ac:dyDescent="0.25">
      <c r="A363" s="173" t="s">
        <v>29</v>
      </c>
      <c r="B363" s="173" t="s">
        <v>30</v>
      </c>
      <c r="C363" s="476" t="s">
        <v>471</v>
      </c>
      <c r="D363" s="197"/>
      <c r="E363" s="208"/>
      <c r="F363" s="238"/>
      <c r="G363" s="216"/>
    </row>
    <row r="364" spans="1:7" ht="40.5" x14ac:dyDescent="0.25">
      <c r="A364" s="173"/>
      <c r="B364" s="173"/>
      <c r="C364" s="274" t="s">
        <v>58</v>
      </c>
      <c r="D364" s="197"/>
      <c r="E364" s="208"/>
      <c r="F364" s="37"/>
      <c r="G364" s="216"/>
    </row>
    <row r="365" spans="1:7" ht="27" x14ac:dyDescent="0.25">
      <c r="A365" s="173"/>
      <c r="B365" s="177"/>
      <c r="C365" s="497" t="s">
        <v>134</v>
      </c>
      <c r="D365" s="508" t="s">
        <v>59</v>
      </c>
      <c r="E365" s="509">
        <v>245</v>
      </c>
      <c r="F365" s="309"/>
      <c r="G365" s="492">
        <f>E365*F365</f>
        <v>0</v>
      </c>
    </row>
    <row r="366" spans="1:7" x14ac:dyDescent="0.25">
      <c r="A366" s="173"/>
      <c r="B366" s="178"/>
      <c r="C366" s="493"/>
      <c r="D366" s="494"/>
      <c r="E366" s="494"/>
      <c r="F366" s="495"/>
      <c r="G366" s="496"/>
    </row>
    <row r="367" spans="1:7" ht="175.5" x14ac:dyDescent="0.25">
      <c r="A367" s="173" t="s">
        <v>29</v>
      </c>
      <c r="B367" s="173" t="s">
        <v>29</v>
      </c>
      <c r="C367" s="476" t="s">
        <v>472</v>
      </c>
      <c r="D367" s="197"/>
      <c r="E367" s="208"/>
      <c r="F367" s="238"/>
      <c r="G367" s="216"/>
    </row>
    <row r="368" spans="1:7" ht="40.5" x14ac:dyDescent="0.25">
      <c r="A368" s="173"/>
      <c r="B368" s="173"/>
      <c r="C368" s="274" t="s">
        <v>80</v>
      </c>
      <c r="D368" s="197"/>
      <c r="E368" s="208"/>
      <c r="F368" s="37"/>
      <c r="G368" s="216"/>
    </row>
    <row r="369" spans="1:7" ht="27" x14ac:dyDescent="0.25">
      <c r="A369" s="173"/>
      <c r="B369" s="177" t="s">
        <v>82</v>
      </c>
      <c r="C369" s="497" t="s">
        <v>79</v>
      </c>
      <c r="D369" s="508" t="s">
        <v>59</v>
      </c>
      <c r="E369" s="491">
        <v>5.5</v>
      </c>
      <c r="F369" s="309"/>
      <c r="G369" s="492">
        <f>E369*F369</f>
        <v>0</v>
      </c>
    </row>
    <row r="370" spans="1:7" x14ac:dyDescent="0.25">
      <c r="A370" s="173"/>
      <c r="B370" s="177" t="s">
        <v>81</v>
      </c>
      <c r="C370" s="497" t="s">
        <v>104</v>
      </c>
      <c r="D370" s="490" t="s">
        <v>9</v>
      </c>
      <c r="E370" s="491">
        <v>1</v>
      </c>
      <c r="F370" s="309"/>
      <c r="G370" s="492">
        <f>E370*F370</f>
        <v>0</v>
      </c>
    </row>
    <row r="371" spans="1:7" x14ac:dyDescent="0.25">
      <c r="A371" s="173"/>
      <c r="B371" s="178"/>
      <c r="C371" s="510"/>
      <c r="D371" s="494"/>
      <c r="E371" s="494"/>
      <c r="F371" s="495"/>
      <c r="G371" s="496"/>
    </row>
    <row r="372" spans="1:7" ht="25.5" x14ac:dyDescent="0.25">
      <c r="A372" s="501"/>
      <c r="B372" s="502" t="s">
        <v>41</v>
      </c>
      <c r="C372" s="319" t="s">
        <v>72</v>
      </c>
      <c r="D372" s="319"/>
      <c r="E372" s="503"/>
      <c r="F372" s="504"/>
      <c r="G372" s="505">
        <f>SUM(G363:G371)</f>
        <v>0</v>
      </c>
    </row>
    <row r="373" spans="1:7" x14ac:dyDescent="0.25">
      <c r="A373" s="173"/>
      <c r="B373" s="177"/>
      <c r="C373" s="192"/>
      <c r="D373" s="203"/>
      <c r="E373" s="211"/>
      <c r="F373" s="243"/>
      <c r="G373" s="222"/>
    </row>
    <row r="374" spans="1:7" x14ac:dyDescent="0.25">
      <c r="A374" s="173"/>
      <c r="B374" s="177"/>
      <c r="C374" s="192"/>
      <c r="D374" s="203"/>
      <c r="E374" s="211"/>
      <c r="F374" s="243"/>
      <c r="G374" s="222"/>
    </row>
    <row r="375" spans="1:7" x14ac:dyDescent="0.25">
      <c r="A375" s="173"/>
      <c r="B375" s="177"/>
      <c r="C375" s="511" t="s">
        <v>128</v>
      </c>
      <c r="D375" s="195"/>
      <c r="E375" s="512"/>
      <c r="F375" s="513"/>
      <c r="G375" s="222"/>
    </row>
    <row r="376" spans="1:7" x14ac:dyDescent="0.25">
      <c r="A376" s="173"/>
      <c r="B376" s="173"/>
      <c r="C376" s="514"/>
      <c r="D376" s="195"/>
      <c r="E376" s="512"/>
      <c r="F376" s="513"/>
      <c r="G376" s="222"/>
    </row>
    <row r="377" spans="1:7" x14ac:dyDescent="0.25">
      <c r="A377" s="173"/>
      <c r="B377" s="515" t="s">
        <v>35</v>
      </c>
      <c r="C377" s="516" t="s">
        <v>73</v>
      </c>
      <c r="D377" s="517"/>
      <c r="E377" s="518"/>
      <c r="F377" s="519"/>
      <c r="G377" s="439">
        <f>+G358</f>
        <v>0</v>
      </c>
    </row>
    <row r="378" spans="1:7" x14ac:dyDescent="0.25">
      <c r="A378" s="173"/>
      <c r="B378" s="520" t="s">
        <v>41</v>
      </c>
      <c r="C378" s="521" t="s">
        <v>74</v>
      </c>
      <c r="D378" s="517"/>
      <c r="E378" s="518"/>
      <c r="F378" s="519"/>
      <c r="G378" s="439">
        <f>G372</f>
        <v>0</v>
      </c>
    </row>
    <row r="379" spans="1:7" x14ac:dyDescent="0.25">
      <c r="A379" s="173"/>
      <c r="B379" s="177"/>
      <c r="C379" s="522"/>
      <c r="D379" s="195"/>
      <c r="E379" s="512"/>
      <c r="F379" s="513"/>
      <c r="G379" s="523"/>
    </row>
    <row r="380" spans="1:7" x14ac:dyDescent="0.25">
      <c r="A380" s="173"/>
      <c r="B380" s="524" t="s">
        <v>127</v>
      </c>
      <c r="C380" s="516" t="s">
        <v>418</v>
      </c>
      <c r="D380" s="517"/>
      <c r="E380" s="525"/>
      <c r="F380" s="526"/>
      <c r="G380" s="439">
        <f>SUM(G377:G378)</f>
        <v>0</v>
      </c>
    </row>
    <row r="383" spans="1:7" ht="18.75" customHeight="1" x14ac:dyDescent="0.25">
      <c r="A383" s="527"/>
      <c r="B383" s="528" t="s">
        <v>377</v>
      </c>
      <c r="C383" s="529" t="s">
        <v>378</v>
      </c>
      <c r="D383" s="530"/>
      <c r="E383" s="531"/>
      <c r="F383" s="532"/>
      <c r="G383" s="533"/>
    </row>
    <row r="385" spans="1:7" ht="25.5" x14ac:dyDescent="0.25">
      <c r="A385" s="534" t="s">
        <v>136</v>
      </c>
      <c r="B385" s="280"/>
      <c r="C385" s="281" t="s">
        <v>10</v>
      </c>
      <c r="D385" s="282" t="s">
        <v>137</v>
      </c>
      <c r="E385" s="283" t="s">
        <v>33</v>
      </c>
      <c r="F385" s="284" t="s">
        <v>256</v>
      </c>
      <c r="G385" s="291" t="s">
        <v>31</v>
      </c>
    </row>
    <row r="386" spans="1:7" x14ac:dyDescent="0.25">
      <c r="B386" s="535"/>
      <c r="C386" s="536"/>
      <c r="D386" s="537"/>
      <c r="E386" s="538"/>
      <c r="F386" s="539"/>
      <c r="G386" s="540"/>
    </row>
    <row r="387" spans="1:7" ht="83.25" customHeight="1" x14ac:dyDescent="0.25">
      <c r="B387" s="541" t="s">
        <v>30</v>
      </c>
      <c r="C387" s="542" t="s">
        <v>257</v>
      </c>
      <c r="D387" s="543"/>
      <c r="E387" s="40"/>
      <c r="F387" s="41"/>
      <c r="G387" s="42"/>
    </row>
    <row r="388" spans="1:7" ht="46.5" customHeight="1" x14ac:dyDescent="0.25">
      <c r="B388" s="544"/>
      <c r="C388" s="545" t="s">
        <v>445</v>
      </c>
      <c r="D388" s="546"/>
      <c r="E388" s="546"/>
      <c r="F388" s="547"/>
      <c r="G388" s="546"/>
    </row>
    <row r="389" spans="1:7" x14ac:dyDescent="0.25">
      <c r="B389" s="548"/>
      <c r="C389" s="549"/>
      <c r="D389" s="550"/>
      <c r="E389" s="550"/>
      <c r="F389" s="551"/>
      <c r="G389" s="550"/>
    </row>
    <row r="390" spans="1:7" ht="171" customHeight="1" x14ac:dyDescent="0.25">
      <c r="B390" s="541" t="s">
        <v>29</v>
      </c>
      <c r="C390" s="552" t="s">
        <v>258</v>
      </c>
      <c r="D390" s="537"/>
      <c r="E390" s="40"/>
      <c r="F390" s="43"/>
      <c r="G390" s="40"/>
    </row>
    <row r="391" spans="1:7" ht="44.25" customHeight="1" x14ac:dyDescent="0.25">
      <c r="B391" s="553"/>
      <c r="C391" s="554" t="s">
        <v>425</v>
      </c>
      <c r="D391" s="555"/>
      <c r="E391" s="44"/>
      <c r="F391" s="45"/>
      <c r="G391" s="44"/>
    </row>
    <row r="392" spans="1:7" x14ac:dyDescent="0.25">
      <c r="B392" s="541"/>
      <c r="C392" s="552"/>
      <c r="D392" s="537"/>
      <c r="E392" s="40"/>
      <c r="F392" s="43"/>
      <c r="G392" s="40"/>
    </row>
    <row r="393" spans="1:7" ht="216.75" customHeight="1" x14ac:dyDescent="0.25">
      <c r="B393" s="541" t="s">
        <v>36</v>
      </c>
      <c r="C393" s="542" t="s">
        <v>259</v>
      </c>
      <c r="D393" s="537"/>
      <c r="E393" s="538"/>
      <c r="F393" s="539"/>
      <c r="G393" s="540"/>
    </row>
    <row r="394" spans="1:7" ht="29.25" x14ac:dyDescent="0.25">
      <c r="B394" s="556"/>
      <c r="C394" s="542" t="s">
        <v>260</v>
      </c>
      <c r="D394" s="537"/>
      <c r="E394" s="538"/>
      <c r="F394" s="539"/>
      <c r="G394" s="540"/>
    </row>
    <row r="395" spans="1:7" ht="15" x14ac:dyDescent="0.25">
      <c r="B395" s="557"/>
      <c r="C395" s="558" t="s">
        <v>261</v>
      </c>
      <c r="D395" s="559" t="s">
        <v>262</v>
      </c>
      <c r="E395" s="560">
        <v>275</v>
      </c>
      <c r="F395" s="561"/>
      <c r="G395" s="562">
        <f>E395*F395</f>
        <v>0</v>
      </c>
    </row>
    <row r="396" spans="1:7" x14ac:dyDescent="0.25">
      <c r="B396" s="557"/>
      <c r="C396" s="558" t="s">
        <v>263</v>
      </c>
      <c r="D396" s="559" t="s">
        <v>9</v>
      </c>
      <c r="E396" s="560">
        <v>2</v>
      </c>
      <c r="F396" s="561"/>
      <c r="G396" s="562">
        <f>E396*F396</f>
        <v>0</v>
      </c>
    </row>
    <row r="397" spans="1:7" x14ac:dyDescent="0.25">
      <c r="B397" s="557"/>
      <c r="C397" s="558" t="s">
        <v>264</v>
      </c>
      <c r="D397" s="559" t="s">
        <v>9</v>
      </c>
      <c r="E397" s="560">
        <v>1</v>
      </c>
      <c r="F397" s="561"/>
      <c r="G397" s="562">
        <f>E397*F397</f>
        <v>0</v>
      </c>
    </row>
    <row r="398" spans="1:7" x14ac:dyDescent="0.25">
      <c r="B398" s="557"/>
      <c r="C398" s="558" t="s">
        <v>265</v>
      </c>
      <c r="D398" s="559" t="s">
        <v>9</v>
      </c>
      <c r="E398" s="560">
        <v>1</v>
      </c>
      <c r="F398" s="561"/>
      <c r="G398" s="562">
        <f>E398*F398</f>
        <v>0</v>
      </c>
    </row>
    <row r="399" spans="1:7" x14ac:dyDescent="0.25">
      <c r="B399" s="541"/>
      <c r="C399" s="536"/>
      <c r="D399" s="537"/>
      <c r="E399" s="538"/>
      <c r="F399" s="539"/>
      <c r="G399" s="540"/>
    </row>
    <row r="400" spans="1:7" x14ac:dyDescent="0.25">
      <c r="B400" s="541"/>
      <c r="C400" s="536"/>
      <c r="D400" s="537"/>
      <c r="E400" s="538"/>
      <c r="F400" s="539"/>
      <c r="G400" s="540"/>
    </row>
    <row r="401" spans="2:7" ht="107.25" x14ac:dyDescent="0.25">
      <c r="B401" s="541" t="s">
        <v>39</v>
      </c>
      <c r="C401" s="542" t="s">
        <v>266</v>
      </c>
      <c r="D401" s="537"/>
      <c r="E401" s="538"/>
      <c r="F401" s="539"/>
      <c r="G401" s="540"/>
    </row>
    <row r="402" spans="2:7" ht="251.25" customHeight="1" x14ac:dyDescent="0.25">
      <c r="B402" s="553"/>
      <c r="C402" s="563" t="s">
        <v>426</v>
      </c>
      <c r="D402" s="555"/>
      <c r="E402" s="564"/>
      <c r="F402" s="565"/>
      <c r="G402" s="566"/>
    </row>
    <row r="403" spans="2:7" x14ac:dyDescent="0.25">
      <c r="B403" s="541"/>
      <c r="C403" s="536"/>
      <c r="D403" s="537"/>
      <c r="E403" s="538"/>
      <c r="F403" s="539"/>
      <c r="G403" s="540"/>
    </row>
    <row r="404" spans="2:7" ht="81" x14ac:dyDescent="0.25">
      <c r="B404" s="541" t="s">
        <v>38</v>
      </c>
      <c r="C404" s="542" t="s">
        <v>414</v>
      </c>
      <c r="D404" s="537"/>
      <c r="E404" s="540"/>
      <c r="F404" s="539"/>
      <c r="G404" s="538"/>
    </row>
    <row r="405" spans="2:7" ht="15.75" x14ac:dyDescent="0.25">
      <c r="B405" s="541"/>
      <c r="C405" s="88" t="s">
        <v>267</v>
      </c>
      <c r="D405" s="559" t="s">
        <v>262</v>
      </c>
      <c r="E405" s="567">
        <f>E395</f>
        <v>275</v>
      </c>
      <c r="F405" s="561"/>
      <c r="G405" s="562">
        <f>E405*F405</f>
        <v>0</v>
      </c>
    </row>
    <row r="406" spans="2:7" x14ac:dyDescent="0.25">
      <c r="B406" s="541"/>
      <c r="C406" s="542"/>
      <c r="D406" s="568"/>
      <c r="E406" s="569"/>
      <c r="F406" s="570"/>
      <c r="G406" s="571"/>
    </row>
    <row r="407" spans="2:7" ht="81" x14ac:dyDescent="0.25">
      <c r="B407" s="541" t="s">
        <v>37</v>
      </c>
      <c r="C407" s="542" t="s">
        <v>268</v>
      </c>
      <c r="D407" s="537"/>
      <c r="E407" s="540"/>
      <c r="F407" s="539"/>
      <c r="G407" s="538"/>
    </row>
    <row r="408" spans="2:7" ht="27" x14ac:dyDescent="0.25">
      <c r="B408" s="541"/>
      <c r="C408" s="542" t="s">
        <v>269</v>
      </c>
      <c r="D408" s="537"/>
      <c r="E408" s="540"/>
      <c r="F408" s="539"/>
      <c r="G408" s="538"/>
    </row>
    <row r="409" spans="2:7" x14ac:dyDescent="0.25">
      <c r="B409" s="541"/>
      <c r="C409" s="88" t="s">
        <v>270</v>
      </c>
      <c r="D409" s="559" t="s">
        <v>9</v>
      </c>
      <c r="E409" s="567">
        <v>4</v>
      </c>
      <c r="F409" s="561"/>
      <c r="G409" s="562">
        <f>E409*F409</f>
        <v>0</v>
      </c>
    </row>
    <row r="410" spans="2:7" x14ac:dyDescent="0.25">
      <c r="B410" s="557"/>
      <c r="C410" s="572"/>
      <c r="D410" s="537"/>
      <c r="E410" s="538"/>
      <c r="F410" s="573"/>
      <c r="G410" s="538"/>
    </row>
    <row r="411" spans="2:7" x14ac:dyDescent="0.25">
      <c r="B411" s="534" t="s">
        <v>136</v>
      </c>
      <c r="C411" s="281" t="s">
        <v>271</v>
      </c>
      <c r="D411" s="282"/>
      <c r="E411" s="283"/>
      <c r="F411" s="284"/>
      <c r="G411" s="291">
        <f>SUM(G387:G409)</f>
        <v>0</v>
      </c>
    </row>
    <row r="412" spans="2:7" x14ac:dyDescent="0.25">
      <c r="B412" s="541"/>
      <c r="C412" s="536"/>
      <c r="D412" s="537"/>
      <c r="E412" s="538"/>
      <c r="F412" s="539"/>
      <c r="G412" s="540"/>
    </row>
    <row r="413" spans="2:7" x14ac:dyDescent="0.25">
      <c r="B413" s="541"/>
      <c r="C413" s="536"/>
      <c r="D413" s="537"/>
      <c r="E413" s="538"/>
      <c r="F413" s="539"/>
      <c r="G413" s="540"/>
    </row>
    <row r="414" spans="2:7" ht="25.5" x14ac:dyDescent="0.25">
      <c r="B414" s="534" t="s">
        <v>143</v>
      </c>
      <c r="C414" s="281" t="s">
        <v>11</v>
      </c>
      <c r="D414" s="282" t="s">
        <v>137</v>
      </c>
      <c r="E414" s="283" t="s">
        <v>33</v>
      </c>
      <c r="F414" s="284" t="s">
        <v>256</v>
      </c>
      <c r="G414" s="291" t="s">
        <v>31</v>
      </c>
    </row>
    <row r="415" spans="2:7" x14ac:dyDescent="0.25">
      <c r="B415" s="535"/>
      <c r="C415" s="536"/>
      <c r="D415" s="537"/>
      <c r="E415" s="538"/>
      <c r="F415" s="539"/>
      <c r="G415" s="540"/>
    </row>
    <row r="416" spans="2:7" ht="291.75" customHeight="1" x14ac:dyDescent="0.25">
      <c r="B416" s="541" t="s">
        <v>30</v>
      </c>
      <c r="C416" s="542" t="s">
        <v>473</v>
      </c>
      <c r="D416" s="574"/>
      <c r="E416" s="46"/>
      <c r="F416" s="47"/>
      <c r="G416" s="48"/>
    </row>
    <row r="417" spans="2:7" ht="27" x14ac:dyDescent="0.25">
      <c r="B417" s="556"/>
      <c r="C417" s="542" t="s">
        <v>272</v>
      </c>
      <c r="D417" s="93"/>
      <c r="E417" s="49"/>
      <c r="F417" s="50"/>
      <c r="G417" s="51"/>
    </row>
    <row r="418" spans="2:7" ht="62.25" customHeight="1" x14ac:dyDescent="0.25">
      <c r="B418" s="556"/>
      <c r="C418" s="575" t="s">
        <v>427</v>
      </c>
      <c r="D418" s="93"/>
      <c r="E418" s="49"/>
      <c r="F418" s="50"/>
      <c r="G418" s="51"/>
    </row>
    <row r="419" spans="2:7" ht="15" x14ac:dyDescent="0.25">
      <c r="B419" s="557"/>
      <c r="C419" s="558" t="s">
        <v>273</v>
      </c>
      <c r="D419" s="559" t="s">
        <v>274</v>
      </c>
      <c r="E419" s="560">
        <v>270</v>
      </c>
      <c r="F419" s="561"/>
      <c r="G419" s="562">
        <f>E419*F419</f>
        <v>0</v>
      </c>
    </row>
    <row r="420" spans="2:7" x14ac:dyDescent="0.25">
      <c r="B420" s="576"/>
      <c r="C420" s="577"/>
      <c r="D420" s="578"/>
      <c r="E420" s="579"/>
      <c r="F420" s="580"/>
      <c r="G420" s="581"/>
    </row>
    <row r="421" spans="2:7" ht="243" customHeight="1" x14ac:dyDescent="0.25">
      <c r="B421" s="541" t="s">
        <v>29</v>
      </c>
      <c r="C421" s="542" t="s">
        <v>474</v>
      </c>
      <c r="D421" s="537"/>
      <c r="E421" s="538"/>
      <c r="F421" s="539"/>
      <c r="G421" s="540"/>
    </row>
    <row r="422" spans="2:7" ht="15.75" x14ac:dyDescent="0.25">
      <c r="B422" s="582"/>
      <c r="C422" s="79" t="s">
        <v>275</v>
      </c>
      <c r="D422" s="583" t="s">
        <v>274</v>
      </c>
      <c r="E422" s="584">
        <v>3.2</v>
      </c>
      <c r="F422" s="585"/>
      <c r="G422" s="586">
        <f t="shared" ref="G422:G423" si="3">E422*F422</f>
        <v>0</v>
      </c>
    </row>
    <row r="423" spans="2:7" ht="15.75" x14ac:dyDescent="0.25">
      <c r="B423" s="582"/>
      <c r="C423" s="79" t="s">
        <v>276</v>
      </c>
      <c r="D423" s="583" t="s">
        <v>274</v>
      </c>
      <c r="E423" s="584">
        <v>5</v>
      </c>
      <c r="F423" s="585"/>
      <c r="G423" s="586">
        <f t="shared" si="3"/>
        <v>0</v>
      </c>
    </row>
    <row r="424" spans="2:7" x14ac:dyDescent="0.25">
      <c r="B424" s="541"/>
      <c r="C424" s="542"/>
      <c r="D424" s="537"/>
      <c r="E424" s="538"/>
      <c r="F424" s="539"/>
      <c r="G424" s="540"/>
    </row>
    <row r="425" spans="2:7" x14ac:dyDescent="0.25">
      <c r="B425" s="541"/>
      <c r="C425" s="542"/>
      <c r="D425" s="537"/>
      <c r="E425" s="538"/>
      <c r="F425" s="539"/>
      <c r="G425" s="540"/>
    </row>
    <row r="426" spans="2:7" ht="85.5" customHeight="1" x14ac:dyDescent="0.25">
      <c r="B426" s="541" t="s">
        <v>36</v>
      </c>
      <c r="C426" s="542" t="s">
        <v>277</v>
      </c>
      <c r="D426" s="578"/>
      <c r="E426" s="579"/>
      <c r="F426" s="580"/>
      <c r="G426" s="581"/>
    </row>
    <row r="427" spans="2:7" ht="15.75" x14ac:dyDescent="0.25">
      <c r="B427" s="582"/>
      <c r="C427" s="88" t="s">
        <v>149</v>
      </c>
      <c r="D427" s="583" t="s">
        <v>274</v>
      </c>
      <c r="E427" s="584">
        <v>14</v>
      </c>
      <c r="F427" s="585"/>
      <c r="G427" s="586">
        <f>E427*F427</f>
        <v>0</v>
      </c>
    </row>
    <row r="428" spans="2:7" x14ac:dyDescent="0.25">
      <c r="B428" s="541"/>
      <c r="C428" s="536"/>
      <c r="D428" s="578"/>
      <c r="E428" s="538"/>
      <c r="F428" s="539"/>
      <c r="G428" s="540"/>
    </row>
    <row r="429" spans="2:7" ht="99" customHeight="1" x14ac:dyDescent="0.25">
      <c r="B429" s="541" t="s">
        <v>39</v>
      </c>
      <c r="C429" s="542" t="s">
        <v>278</v>
      </c>
      <c r="D429" s="537"/>
      <c r="E429" s="538"/>
      <c r="F429" s="539"/>
      <c r="G429" s="540"/>
    </row>
    <row r="430" spans="2:7" ht="27" x14ac:dyDescent="0.25">
      <c r="B430" s="541"/>
      <c r="C430" s="542" t="s">
        <v>279</v>
      </c>
      <c r="D430" s="537"/>
      <c r="E430" s="538"/>
      <c r="F430" s="539"/>
      <c r="G430" s="540"/>
    </row>
    <row r="431" spans="2:7" x14ac:dyDescent="0.25">
      <c r="B431" s="557"/>
      <c r="C431" s="587" t="s">
        <v>202</v>
      </c>
      <c r="D431" s="588" t="s">
        <v>158</v>
      </c>
      <c r="E431" s="588">
        <v>15</v>
      </c>
      <c r="F431" s="589"/>
      <c r="G431" s="590">
        <f>E431*F431</f>
        <v>0</v>
      </c>
    </row>
    <row r="432" spans="2:7" x14ac:dyDescent="0.25">
      <c r="B432" s="285"/>
      <c r="C432" s="587" t="s">
        <v>280</v>
      </c>
      <c r="D432" s="588" t="s">
        <v>9</v>
      </c>
      <c r="E432" s="588">
        <v>1</v>
      </c>
      <c r="F432" s="589"/>
      <c r="G432" s="590">
        <f>E432*F432</f>
        <v>0</v>
      </c>
    </row>
    <row r="433" spans="2:7" x14ac:dyDescent="0.25">
      <c r="B433" s="541"/>
      <c r="C433" s="542"/>
      <c r="D433" s="537"/>
      <c r="E433" s="538"/>
      <c r="F433" s="539"/>
      <c r="G433" s="540"/>
    </row>
    <row r="434" spans="2:7" ht="94.5" x14ac:dyDescent="0.25">
      <c r="B434" s="541" t="s">
        <v>38</v>
      </c>
      <c r="C434" s="542" t="s">
        <v>281</v>
      </c>
      <c r="D434" s="537"/>
      <c r="E434" s="538"/>
      <c r="F434" s="539"/>
      <c r="G434" s="540"/>
    </row>
    <row r="435" spans="2:7" ht="15.75" x14ac:dyDescent="0.25">
      <c r="B435" s="557"/>
      <c r="C435" s="587" t="s">
        <v>160</v>
      </c>
      <c r="D435" s="559" t="s">
        <v>282</v>
      </c>
      <c r="E435" s="588">
        <v>310</v>
      </c>
      <c r="F435" s="561"/>
      <c r="G435" s="562">
        <f>E435*F435</f>
        <v>0</v>
      </c>
    </row>
    <row r="436" spans="2:7" x14ac:dyDescent="0.25">
      <c r="B436" s="576"/>
      <c r="C436" s="591"/>
      <c r="D436" s="578"/>
      <c r="E436" s="592"/>
      <c r="F436" s="580"/>
      <c r="G436" s="581"/>
    </row>
    <row r="437" spans="2:7" ht="94.5" customHeight="1" x14ac:dyDescent="0.25">
      <c r="B437" s="593" t="s">
        <v>37</v>
      </c>
      <c r="C437" s="542" t="s">
        <v>283</v>
      </c>
      <c r="D437" s="537"/>
      <c r="E437" s="594"/>
      <c r="F437" s="595"/>
      <c r="G437" s="540"/>
    </row>
    <row r="438" spans="2:7" ht="15.75" x14ac:dyDescent="0.25">
      <c r="B438" s="593"/>
      <c r="C438" s="542" t="s">
        <v>284</v>
      </c>
      <c r="D438" s="537"/>
      <c r="E438" s="594"/>
      <c r="F438" s="596"/>
      <c r="G438" s="538"/>
    </row>
    <row r="439" spans="2:7" ht="15" x14ac:dyDescent="0.25">
      <c r="B439" s="582"/>
      <c r="C439" s="79" t="s">
        <v>285</v>
      </c>
      <c r="D439" s="559" t="s">
        <v>282</v>
      </c>
      <c r="E439" s="597">
        <v>6.3</v>
      </c>
      <c r="F439" s="585"/>
      <c r="G439" s="586">
        <f t="shared" ref="G439:G440" si="4">E439*F439</f>
        <v>0</v>
      </c>
    </row>
    <row r="440" spans="2:7" ht="15" x14ac:dyDescent="0.25">
      <c r="B440" s="582"/>
      <c r="C440" s="79" t="s">
        <v>286</v>
      </c>
      <c r="D440" s="559" t="s">
        <v>282</v>
      </c>
      <c r="E440" s="597">
        <v>8.1999999999999993</v>
      </c>
      <c r="F440" s="585"/>
      <c r="G440" s="586">
        <f t="shared" si="4"/>
        <v>0</v>
      </c>
    </row>
    <row r="441" spans="2:7" x14ac:dyDescent="0.25">
      <c r="B441" s="576"/>
      <c r="C441" s="591"/>
      <c r="D441" s="578"/>
      <c r="E441" s="592"/>
      <c r="F441" s="580"/>
      <c r="G441" s="581"/>
    </row>
    <row r="442" spans="2:7" ht="120.75" x14ac:dyDescent="0.25">
      <c r="B442" s="541" t="s">
        <v>100</v>
      </c>
      <c r="C442" s="542" t="s">
        <v>475</v>
      </c>
      <c r="D442" s="537"/>
      <c r="E442" s="538"/>
      <c r="F442" s="539"/>
      <c r="G442" s="540"/>
    </row>
    <row r="443" spans="2:7" ht="15.75" x14ac:dyDescent="0.25">
      <c r="B443" s="598"/>
      <c r="C443" s="599" t="s">
        <v>162</v>
      </c>
      <c r="D443" s="583" t="s">
        <v>274</v>
      </c>
      <c r="E443" s="600">
        <v>30</v>
      </c>
      <c r="F443" s="585"/>
      <c r="G443" s="586">
        <f>E443*F443</f>
        <v>0</v>
      </c>
    </row>
    <row r="444" spans="2:7" x14ac:dyDescent="0.25">
      <c r="B444" s="541"/>
      <c r="C444" s="542"/>
      <c r="D444" s="537"/>
      <c r="E444" s="538"/>
      <c r="F444" s="539"/>
      <c r="G444" s="540"/>
    </row>
    <row r="445" spans="2:7" ht="9" customHeight="1" x14ac:dyDescent="0.25">
      <c r="B445" s="541"/>
      <c r="C445" s="542"/>
      <c r="D445" s="537"/>
      <c r="E445" s="538"/>
      <c r="F445" s="539"/>
      <c r="G445" s="540"/>
    </row>
    <row r="446" spans="2:7" ht="262.5" customHeight="1" x14ac:dyDescent="0.25">
      <c r="B446" s="541" t="s">
        <v>42</v>
      </c>
      <c r="C446" s="542" t="s">
        <v>476</v>
      </c>
      <c r="D446" s="537"/>
      <c r="E446" s="538"/>
      <c r="F446" s="539"/>
      <c r="G446" s="540"/>
    </row>
    <row r="447" spans="2:7" ht="15.75" x14ac:dyDescent="0.25">
      <c r="B447" s="598"/>
      <c r="C447" s="599" t="s">
        <v>162</v>
      </c>
      <c r="D447" s="583" t="s">
        <v>274</v>
      </c>
      <c r="E447" s="600">
        <v>96</v>
      </c>
      <c r="F447" s="601"/>
      <c r="G447" s="602">
        <f>E447*F447</f>
        <v>0</v>
      </c>
    </row>
    <row r="448" spans="2:7" x14ac:dyDescent="0.25">
      <c r="B448" s="541"/>
      <c r="C448" s="542"/>
      <c r="D448" s="537"/>
      <c r="E448" s="538"/>
      <c r="F448" s="539"/>
      <c r="G448" s="540"/>
    </row>
    <row r="449" spans="2:7" ht="106.5" customHeight="1" x14ac:dyDescent="0.25">
      <c r="B449" s="541" t="s">
        <v>164</v>
      </c>
      <c r="C449" s="542" t="s">
        <v>254</v>
      </c>
      <c r="D449" s="543"/>
      <c r="E449" s="52"/>
      <c r="F449" s="41"/>
      <c r="G449" s="42"/>
    </row>
    <row r="450" spans="2:7" ht="66.75" customHeight="1" x14ac:dyDescent="0.25">
      <c r="B450" s="541"/>
      <c r="C450" s="536" t="s">
        <v>446</v>
      </c>
      <c r="D450" s="543"/>
      <c r="E450" s="52"/>
      <c r="F450" s="41"/>
      <c r="G450" s="42"/>
    </row>
    <row r="451" spans="2:7" ht="15.75" x14ac:dyDescent="0.25">
      <c r="B451" s="603"/>
      <c r="C451" s="587" t="s">
        <v>162</v>
      </c>
      <c r="D451" s="559" t="s">
        <v>274</v>
      </c>
      <c r="E451" s="588">
        <v>98</v>
      </c>
      <c r="F451" s="561"/>
      <c r="G451" s="562">
        <f>E451*F451</f>
        <v>0</v>
      </c>
    </row>
    <row r="452" spans="2:7" x14ac:dyDescent="0.25">
      <c r="B452" s="548"/>
      <c r="C452" s="604"/>
      <c r="D452" s="605"/>
      <c r="E452" s="606"/>
      <c r="F452" s="607"/>
      <c r="G452" s="608"/>
    </row>
    <row r="453" spans="2:7" ht="118.5" x14ac:dyDescent="0.25">
      <c r="B453" s="541" t="s">
        <v>165</v>
      </c>
      <c r="C453" s="542" t="s">
        <v>287</v>
      </c>
      <c r="D453" s="543"/>
      <c r="E453" s="52"/>
      <c r="F453" s="41"/>
      <c r="G453" s="42"/>
    </row>
    <row r="454" spans="2:7" ht="15.75" x14ac:dyDescent="0.25">
      <c r="B454" s="603"/>
      <c r="C454" s="587" t="s">
        <v>162</v>
      </c>
      <c r="D454" s="559" t="s">
        <v>274</v>
      </c>
      <c r="E454" s="588">
        <v>45</v>
      </c>
      <c r="F454" s="561"/>
      <c r="G454" s="562">
        <f>E454*F454</f>
        <v>0</v>
      </c>
    </row>
    <row r="455" spans="2:7" x14ac:dyDescent="0.25">
      <c r="B455" s="548"/>
      <c r="C455" s="604"/>
      <c r="D455" s="605"/>
      <c r="E455" s="606"/>
      <c r="F455" s="607"/>
      <c r="G455" s="608"/>
    </row>
    <row r="456" spans="2:7" ht="69.75" x14ac:dyDescent="0.25">
      <c r="B456" s="541" t="s">
        <v>166</v>
      </c>
      <c r="C456" s="542" t="s">
        <v>288</v>
      </c>
      <c r="D456" s="543"/>
      <c r="E456" s="52"/>
      <c r="F456" s="41"/>
      <c r="G456" s="42"/>
    </row>
    <row r="457" spans="2:7" ht="15.75" x14ac:dyDescent="0.25">
      <c r="B457" s="609"/>
      <c r="C457" s="610" t="s">
        <v>162</v>
      </c>
      <c r="D457" s="611"/>
      <c r="E457" s="612"/>
      <c r="F457" s="613"/>
      <c r="G457" s="614"/>
    </row>
    <row r="458" spans="2:7" ht="15.75" x14ac:dyDescent="0.25">
      <c r="B458" s="582"/>
      <c r="C458" s="79" t="s">
        <v>285</v>
      </c>
      <c r="D458" s="583" t="s">
        <v>274</v>
      </c>
      <c r="E458" s="584">
        <v>10</v>
      </c>
      <c r="F458" s="585"/>
      <c r="G458" s="586">
        <f t="shared" ref="G458:G459" si="5">E458*F458</f>
        <v>0</v>
      </c>
    </row>
    <row r="459" spans="2:7" ht="15.75" x14ac:dyDescent="0.25">
      <c r="B459" s="582"/>
      <c r="C459" s="79" t="s">
        <v>276</v>
      </c>
      <c r="D459" s="583" t="s">
        <v>274</v>
      </c>
      <c r="E459" s="584">
        <v>12</v>
      </c>
      <c r="F459" s="585"/>
      <c r="G459" s="586">
        <f t="shared" si="5"/>
        <v>0</v>
      </c>
    </row>
    <row r="460" spans="2:7" ht="7.5" customHeight="1" x14ac:dyDescent="0.25">
      <c r="B460" s="548"/>
      <c r="C460" s="604"/>
      <c r="D460" s="605"/>
      <c r="E460" s="606"/>
      <c r="F460" s="607"/>
      <c r="G460" s="608"/>
    </row>
    <row r="461" spans="2:7" x14ac:dyDescent="0.25">
      <c r="B461" s="548"/>
      <c r="C461" s="604"/>
      <c r="D461" s="605"/>
      <c r="E461" s="606"/>
      <c r="F461" s="607"/>
      <c r="G461" s="608"/>
    </row>
    <row r="462" spans="2:7" ht="108" x14ac:dyDescent="0.25">
      <c r="B462" s="541" t="s">
        <v>169</v>
      </c>
      <c r="C462" s="542" t="s">
        <v>289</v>
      </c>
      <c r="D462" s="537"/>
      <c r="E462" s="538"/>
      <c r="F462" s="539"/>
      <c r="G462" s="540"/>
    </row>
    <row r="463" spans="2:7" ht="15.75" x14ac:dyDescent="0.25">
      <c r="B463" s="598"/>
      <c r="C463" s="599" t="s">
        <v>168</v>
      </c>
      <c r="D463" s="583" t="s">
        <v>274</v>
      </c>
      <c r="E463" s="584">
        <v>128</v>
      </c>
      <c r="F463" s="585"/>
      <c r="G463" s="586">
        <f>E463*F463</f>
        <v>0</v>
      </c>
    </row>
    <row r="464" spans="2:7" x14ac:dyDescent="0.25">
      <c r="B464" s="541"/>
      <c r="C464" s="542"/>
      <c r="D464" s="537"/>
      <c r="E464" s="538"/>
      <c r="F464" s="539"/>
      <c r="G464" s="540"/>
    </row>
    <row r="465" spans="2:7" ht="42.75" x14ac:dyDescent="0.25">
      <c r="B465" s="541" t="s">
        <v>248</v>
      </c>
      <c r="C465" s="542" t="s">
        <v>290</v>
      </c>
      <c r="D465" s="543"/>
      <c r="E465" s="40"/>
      <c r="F465" s="41"/>
      <c r="G465" s="42"/>
    </row>
    <row r="466" spans="2:7" x14ac:dyDescent="0.25">
      <c r="B466" s="615"/>
      <c r="C466" s="599" t="s">
        <v>291</v>
      </c>
      <c r="D466" s="559" t="s">
        <v>9</v>
      </c>
      <c r="E466" s="560">
        <f>ROUND((E395/250+E398+E397+2),0)</f>
        <v>5</v>
      </c>
      <c r="F466" s="561"/>
      <c r="G466" s="562">
        <f>E466*F466</f>
        <v>0</v>
      </c>
    </row>
    <row r="467" spans="2:7" x14ac:dyDescent="0.25">
      <c r="B467" s="541"/>
      <c r="C467" s="542"/>
      <c r="D467" s="537"/>
      <c r="E467" s="538"/>
      <c r="F467" s="539"/>
      <c r="G467" s="540"/>
    </row>
    <row r="468" spans="2:7" x14ac:dyDescent="0.25">
      <c r="B468" s="534" t="s">
        <v>143</v>
      </c>
      <c r="C468" s="281" t="s">
        <v>292</v>
      </c>
      <c r="D468" s="282"/>
      <c r="E468" s="283"/>
      <c r="F468" s="284"/>
      <c r="G468" s="291">
        <f>SUM(G416:G467)</f>
        <v>0</v>
      </c>
    </row>
    <row r="469" spans="2:7" x14ac:dyDescent="0.25">
      <c r="B469" s="535"/>
      <c r="C469" s="536"/>
      <c r="D469" s="537"/>
      <c r="E469" s="538"/>
      <c r="F469" s="539"/>
      <c r="G469" s="540"/>
    </row>
    <row r="470" spans="2:7" x14ac:dyDescent="0.25">
      <c r="B470" s="535"/>
      <c r="C470" s="536"/>
      <c r="D470" s="537"/>
      <c r="E470" s="538"/>
      <c r="F470" s="539"/>
      <c r="G470" s="540"/>
    </row>
    <row r="471" spans="2:7" ht="25.5" x14ac:dyDescent="0.25">
      <c r="B471" s="534" t="s">
        <v>244</v>
      </c>
      <c r="C471" s="281" t="s">
        <v>183</v>
      </c>
      <c r="D471" s="282" t="s">
        <v>137</v>
      </c>
      <c r="E471" s="283" t="s">
        <v>33</v>
      </c>
      <c r="F471" s="284" t="s">
        <v>256</v>
      </c>
      <c r="G471" s="291" t="s">
        <v>31</v>
      </c>
    </row>
    <row r="472" spans="2:7" x14ac:dyDescent="0.25">
      <c r="B472" s="535"/>
      <c r="C472" s="536"/>
      <c r="D472" s="537"/>
      <c r="E472" s="538"/>
      <c r="F472" s="539"/>
      <c r="G472" s="540"/>
    </row>
    <row r="473" spans="2:7" ht="123.75" x14ac:dyDescent="0.25">
      <c r="B473" s="556" t="s">
        <v>30</v>
      </c>
      <c r="C473" s="542" t="s">
        <v>293</v>
      </c>
      <c r="D473" s="543"/>
      <c r="E473" s="40"/>
      <c r="F473" s="40"/>
      <c r="G473" s="53"/>
    </row>
    <row r="474" spans="2:7" ht="54.75" customHeight="1" x14ac:dyDescent="0.25">
      <c r="B474" s="541"/>
      <c r="C474" s="542" t="s">
        <v>294</v>
      </c>
      <c r="D474" s="537"/>
      <c r="E474" s="538"/>
      <c r="F474" s="539"/>
      <c r="G474" s="540"/>
    </row>
    <row r="475" spans="2:7" ht="15.75" x14ac:dyDescent="0.25">
      <c r="B475" s="616"/>
      <c r="C475" s="542" t="s">
        <v>295</v>
      </c>
      <c r="D475" s="93"/>
      <c r="E475" s="54"/>
      <c r="F475" s="55"/>
      <c r="G475" s="56"/>
    </row>
    <row r="476" spans="2:7" ht="15" x14ac:dyDescent="0.25">
      <c r="B476" s="617"/>
      <c r="C476" s="599" t="s">
        <v>296</v>
      </c>
      <c r="D476" s="559" t="s">
        <v>262</v>
      </c>
      <c r="E476" s="560">
        <f>275*1.02</f>
        <v>280.5</v>
      </c>
      <c r="F476" s="561"/>
      <c r="G476" s="562">
        <f>E476*F476</f>
        <v>0</v>
      </c>
    </row>
    <row r="477" spans="2:7" x14ac:dyDescent="0.25">
      <c r="B477" s="582"/>
      <c r="C477" s="618"/>
      <c r="D477" s="537"/>
      <c r="E477" s="538"/>
      <c r="F477" s="539"/>
      <c r="G477" s="540"/>
    </row>
    <row r="478" spans="2:7" ht="112.5" customHeight="1" x14ac:dyDescent="0.25">
      <c r="B478" s="593" t="s">
        <v>29</v>
      </c>
      <c r="C478" s="542" t="s">
        <v>297</v>
      </c>
      <c r="D478" s="51"/>
      <c r="E478" s="51"/>
      <c r="F478" s="50"/>
      <c r="G478" s="51"/>
    </row>
    <row r="479" spans="2:7" ht="15.75" x14ac:dyDescent="0.25">
      <c r="B479" s="619"/>
      <c r="C479" s="599" t="s">
        <v>298</v>
      </c>
      <c r="D479" s="583" t="s">
        <v>262</v>
      </c>
      <c r="E479" s="584">
        <f>E395+(3*1.5)</f>
        <v>279.5</v>
      </c>
      <c r="F479" s="585"/>
      <c r="G479" s="586">
        <f>E479*F479</f>
        <v>0</v>
      </c>
    </row>
    <row r="480" spans="2:7" x14ac:dyDescent="0.25">
      <c r="B480" s="620"/>
      <c r="C480" s="591"/>
      <c r="D480" s="578"/>
      <c r="E480" s="579"/>
      <c r="F480" s="580"/>
      <c r="G480" s="581"/>
    </row>
    <row r="481" spans="2:7" ht="67.5" x14ac:dyDescent="0.25">
      <c r="B481" s="593" t="s">
        <v>36</v>
      </c>
      <c r="C481" s="542" t="s">
        <v>447</v>
      </c>
      <c r="D481" s="621"/>
      <c r="E481" s="622"/>
      <c r="F481" s="623"/>
      <c r="G481" s="624"/>
    </row>
    <row r="482" spans="2:7" ht="132.75" customHeight="1" x14ac:dyDescent="0.25">
      <c r="B482" s="625"/>
      <c r="C482" s="542" t="s">
        <v>448</v>
      </c>
      <c r="D482" s="621"/>
      <c r="E482" s="622"/>
      <c r="F482" s="623"/>
      <c r="G482" s="624"/>
    </row>
    <row r="483" spans="2:7" ht="81" x14ac:dyDescent="0.25">
      <c r="B483" s="625"/>
      <c r="C483" s="542" t="s">
        <v>477</v>
      </c>
      <c r="D483" s="621"/>
      <c r="E483" s="622"/>
      <c r="F483" s="623"/>
      <c r="G483" s="624"/>
    </row>
    <row r="484" spans="2:7" ht="16.5" x14ac:dyDescent="0.25">
      <c r="B484" s="625"/>
      <c r="C484" s="542" t="s">
        <v>299</v>
      </c>
      <c r="D484" s="621"/>
      <c r="E484" s="622"/>
      <c r="F484" s="623"/>
      <c r="G484" s="624"/>
    </row>
    <row r="485" spans="2:7" ht="16.5" x14ac:dyDescent="0.25">
      <c r="B485" s="626"/>
      <c r="C485" s="627" t="s">
        <v>300</v>
      </c>
      <c r="D485" s="559" t="s">
        <v>9</v>
      </c>
      <c r="E485" s="560">
        <v>1</v>
      </c>
      <c r="F485" s="561"/>
      <c r="G485" s="562">
        <f>E485*F485</f>
        <v>0</v>
      </c>
    </row>
    <row r="486" spans="2:7" ht="16.5" x14ac:dyDescent="0.25">
      <c r="B486" s="626"/>
      <c r="C486" s="627" t="s">
        <v>301</v>
      </c>
      <c r="D486" s="559" t="s">
        <v>9</v>
      </c>
      <c r="E486" s="560">
        <v>1</v>
      </c>
      <c r="F486" s="561"/>
      <c r="G486" s="562">
        <f>E486*F486</f>
        <v>0</v>
      </c>
    </row>
    <row r="487" spans="2:7" ht="16.5" x14ac:dyDescent="0.25">
      <c r="B487" s="625"/>
      <c r="C487" s="542"/>
      <c r="D487" s="621"/>
      <c r="E487" s="622"/>
      <c r="F487" s="623"/>
      <c r="G487" s="624"/>
    </row>
    <row r="488" spans="2:7" ht="16.5" x14ac:dyDescent="0.25">
      <c r="B488" s="625"/>
      <c r="C488" s="542"/>
      <c r="D488" s="621"/>
      <c r="E488" s="622"/>
      <c r="F488" s="623"/>
      <c r="G488" s="624"/>
    </row>
    <row r="489" spans="2:7" x14ac:dyDescent="0.25">
      <c r="B489" s="628"/>
      <c r="C489" s="629" t="s">
        <v>302</v>
      </c>
      <c r="D489" s="630"/>
      <c r="E489" s="631"/>
      <c r="F489" s="632"/>
      <c r="G489" s="633"/>
    </row>
    <row r="490" spans="2:7" ht="27" x14ac:dyDescent="0.25">
      <c r="B490" s="634"/>
      <c r="C490" s="635" t="s">
        <v>303</v>
      </c>
      <c r="D490" s="559" t="s">
        <v>9</v>
      </c>
      <c r="E490" s="560">
        <v>2</v>
      </c>
      <c r="F490" s="561"/>
      <c r="G490" s="562">
        <f>E490*F490</f>
        <v>0</v>
      </c>
    </row>
    <row r="491" spans="2:7" x14ac:dyDescent="0.25">
      <c r="B491" s="634"/>
      <c r="C491" s="635" t="s">
        <v>304</v>
      </c>
      <c r="D491" s="559" t="s">
        <v>9</v>
      </c>
      <c r="E491" s="560">
        <v>1</v>
      </c>
      <c r="F491" s="561"/>
      <c r="G491" s="562">
        <f t="shared" ref="G491:G492" si="6">E491*F491</f>
        <v>0</v>
      </c>
    </row>
    <row r="492" spans="2:7" x14ac:dyDescent="0.25">
      <c r="B492" s="634"/>
      <c r="C492" s="635" t="s">
        <v>300</v>
      </c>
      <c r="D492" s="559" t="s">
        <v>9</v>
      </c>
      <c r="E492" s="560">
        <v>2</v>
      </c>
      <c r="F492" s="561"/>
      <c r="G492" s="562">
        <f t="shared" si="6"/>
        <v>0</v>
      </c>
    </row>
    <row r="493" spans="2:7" x14ac:dyDescent="0.25">
      <c r="B493" s="634"/>
      <c r="C493" s="635" t="s">
        <v>305</v>
      </c>
      <c r="D493" s="559" t="s">
        <v>9</v>
      </c>
      <c r="E493" s="560">
        <v>1</v>
      </c>
      <c r="F493" s="561"/>
      <c r="G493" s="562">
        <f>E493*F493</f>
        <v>0</v>
      </c>
    </row>
    <row r="494" spans="2:7" x14ac:dyDescent="0.25">
      <c r="B494" s="603"/>
      <c r="C494" s="604"/>
      <c r="D494" s="605"/>
      <c r="E494" s="636"/>
      <c r="F494" s="607"/>
      <c r="G494" s="608"/>
    </row>
    <row r="495" spans="2:7" x14ac:dyDescent="0.25">
      <c r="B495" s="628"/>
      <c r="C495" s="629" t="s">
        <v>306</v>
      </c>
      <c r="D495" s="630"/>
      <c r="E495" s="631"/>
      <c r="F495" s="632"/>
      <c r="G495" s="633"/>
    </row>
    <row r="496" spans="2:7" ht="27" x14ac:dyDescent="0.25">
      <c r="B496" s="634"/>
      <c r="C496" s="635" t="s">
        <v>307</v>
      </c>
      <c r="D496" s="559" t="s">
        <v>9</v>
      </c>
      <c r="E496" s="560">
        <v>2</v>
      </c>
      <c r="F496" s="561"/>
      <c r="G496" s="562">
        <f>E496*F496</f>
        <v>0</v>
      </c>
    </row>
    <row r="497" spans="2:7" ht="27" x14ac:dyDescent="0.25">
      <c r="B497" s="634"/>
      <c r="C497" s="635" t="s">
        <v>303</v>
      </c>
      <c r="D497" s="559" t="s">
        <v>9</v>
      </c>
      <c r="E497" s="560">
        <v>1</v>
      </c>
      <c r="F497" s="561"/>
      <c r="G497" s="562">
        <f>E497*F497</f>
        <v>0</v>
      </c>
    </row>
    <row r="498" spans="2:7" x14ac:dyDescent="0.25">
      <c r="B498" s="634"/>
      <c r="C498" s="635" t="s">
        <v>308</v>
      </c>
      <c r="D498" s="559" t="s">
        <v>9</v>
      </c>
      <c r="E498" s="560">
        <v>1</v>
      </c>
      <c r="F498" s="561"/>
      <c r="G498" s="562">
        <f t="shared" ref="G498:G499" si="7">E498*F498</f>
        <v>0</v>
      </c>
    </row>
    <row r="499" spans="2:7" x14ac:dyDescent="0.25">
      <c r="B499" s="634"/>
      <c r="C499" s="635" t="s">
        <v>300</v>
      </c>
      <c r="D499" s="559" t="s">
        <v>9</v>
      </c>
      <c r="E499" s="560">
        <v>1</v>
      </c>
      <c r="F499" s="561"/>
      <c r="G499" s="562">
        <f t="shared" si="7"/>
        <v>0</v>
      </c>
    </row>
    <row r="500" spans="2:7" x14ac:dyDescent="0.25">
      <c r="B500" s="634"/>
      <c r="C500" s="635" t="s">
        <v>309</v>
      </c>
      <c r="D500" s="559" t="s">
        <v>9</v>
      </c>
      <c r="E500" s="560">
        <v>1</v>
      </c>
      <c r="F500" s="561"/>
      <c r="G500" s="562">
        <f>E500*F500</f>
        <v>0</v>
      </c>
    </row>
    <row r="501" spans="2:7" x14ac:dyDescent="0.25">
      <c r="B501" s="634"/>
      <c r="C501" s="635" t="s">
        <v>305</v>
      </c>
      <c r="D501" s="559" t="s">
        <v>9</v>
      </c>
      <c r="E501" s="560">
        <v>1</v>
      </c>
      <c r="F501" s="561"/>
      <c r="G501" s="562">
        <f>E501*F501</f>
        <v>0</v>
      </c>
    </row>
    <row r="502" spans="2:7" ht="27" x14ac:dyDescent="0.25">
      <c r="B502" s="634"/>
      <c r="C502" s="635" t="s">
        <v>310</v>
      </c>
      <c r="D502" s="559" t="s">
        <v>9</v>
      </c>
      <c r="E502" s="560">
        <v>2</v>
      </c>
      <c r="F502" s="561"/>
      <c r="G502" s="562">
        <f>E502*F502</f>
        <v>0</v>
      </c>
    </row>
    <row r="503" spans="2:7" x14ac:dyDescent="0.25">
      <c r="B503" s="634"/>
      <c r="C503" s="635" t="s">
        <v>311</v>
      </c>
      <c r="D503" s="559" t="s">
        <v>9</v>
      </c>
      <c r="E503" s="560">
        <v>2</v>
      </c>
      <c r="F503" s="561"/>
      <c r="G503" s="562">
        <f t="shared" ref="G503" si="8">E503*F503</f>
        <v>0</v>
      </c>
    </row>
    <row r="504" spans="2:7" x14ac:dyDescent="0.25">
      <c r="B504" s="603"/>
      <c r="C504" s="604"/>
      <c r="D504" s="605"/>
      <c r="E504" s="636"/>
      <c r="F504" s="607"/>
      <c r="G504" s="608"/>
    </row>
    <row r="505" spans="2:7" x14ac:dyDescent="0.25">
      <c r="B505" s="603"/>
      <c r="C505" s="629" t="s">
        <v>312</v>
      </c>
      <c r="D505" s="630"/>
      <c r="E505" s="637"/>
      <c r="F505" s="613"/>
      <c r="G505" s="614"/>
    </row>
    <row r="506" spans="2:7" x14ac:dyDescent="0.25">
      <c r="B506" s="634"/>
      <c r="C506" s="635" t="s">
        <v>313</v>
      </c>
      <c r="D506" s="559" t="s">
        <v>9</v>
      </c>
      <c r="E506" s="560">
        <v>3</v>
      </c>
      <c r="F506" s="561"/>
      <c r="G506" s="562">
        <f t="shared" ref="G506:G508" si="9">E506*F506</f>
        <v>0</v>
      </c>
    </row>
    <row r="507" spans="2:7" x14ac:dyDescent="0.25">
      <c r="B507" s="634"/>
      <c r="C507" s="635" t="s">
        <v>314</v>
      </c>
      <c r="D507" s="559" t="s">
        <v>9</v>
      </c>
      <c r="E507" s="560">
        <v>1</v>
      </c>
      <c r="F507" s="561"/>
      <c r="G507" s="562">
        <f t="shared" si="9"/>
        <v>0</v>
      </c>
    </row>
    <row r="508" spans="2:7" x14ac:dyDescent="0.25">
      <c r="B508" s="634"/>
      <c r="C508" s="635" t="s">
        <v>315</v>
      </c>
      <c r="D508" s="559" t="s">
        <v>9</v>
      </c>
      <c r="E508" s="560">
        <v>3</v>
      </c>
      <c r="F508" s="561"/>
      <c r="G508" s="562">
        <f t="shared" si="9"/>
        <v>0</v>
      </c>
    </row>
    <row r="509" spans="2:7" x14ac:dyDescent="0.25">
      <c r="B509" s="620"/>
      <c r="C509" s="591"/>
      <c r="D509" s="578"/>
      <c r="E509" s="579"/>
      <c r="F509" s="580"/>
      <c r="G509" s="581"/>
    </row>
    <row r="510" spans="2:7" ht="172.5" customHeight="1" x14ac:dyDescent="0.25">
      <c r="B510" s="556" t="s">
        <v>39</v>
      </c>
      <c r="C510" s="542" t="s">
        <v>478</v>
      </c>
      <c r="D510" s="543"/>
      <c r="E510" s="638"/>
      <c r="F510" s="50"/>
      <c r="G510" s="51"/>
    </row>
    <row r="511" spans="2:7" ht="27" x14ac:dyDescent="0.25">
      <c r="B511" s="556"/>
      <c r="C511" s="542" t="s">
        <v>316</v>
      </c>
      <c r="D511" s="543"/>
      <c r="E511" s="638"/>
      <c r="F511" s="50"/>
      <c r="G511" s="51"/>
    </row>
    <row r="512" spans="2:7" x14ac:dyDescent="0.25">
      <c r="B512" s="556"/>
      <c r="C512" s="542"/>
      <c r="D512" s="543"/>
      <c r="E512" s="638"/>
      <c r="F512" s="50"/>
      <c r="G512" s="51"/>
    </row>
    <row r="513" spans="2:7" x14ac:dyDescent="0.25">
      <c r="B513" s="639"/>
      <c r="C513" s="640" t="s">
        <v>302</v>
      </c>
      <c r="D513" s="605"/>
      <c r="E513" s="641"/>
      <c r="F513" s="642"/>
      <c r="G513" s="643"/>
    </row>
    <row r="514" spans="2:7" x14ac:dyDescent="0.25">
      <c r="B514" s="644"/>
      <c r="C514" s="635" t="s">
        <v>317</v>
      </c>
      <c r="D514" s="559" t="s">
        <v>9</v>
      </c>
      <c r="E514" s="560">
        <v>1</v>
      </c>
      <c r="F514" s="561"/>
      <c r="G514" s="562">
        <f>E514*F514</f>
        <v>0</v>
      </c>
    </row>
    <row r="515" spans="2:7" ht="27" x14ac:dyDescent="0.25">
      <c r="B515" s="644"/>
      <c r="C515" s="635" t="s">
        <v>318</v>
      </c>
      <c r="D515" s="559" t="s">
        <v>9</v>
      </c>
      <c r="E515" s="560">
        <v>1</v>
      </c>
      <c r="F515" s="561"/>
      <c r="G515" s="562">
        <f>E515*F515</f>
        <v>0</v>
      </c>
    </row>
    <row r="516" spans="2:7" x14ac:dyDescent="0.25">
      <c r="B516" s="645"/>
      <c r="C516" s="604"/>
      <c r="D516" s="605"/>
      <c r="E516" s="636"/>
      <c r="F516" s="607"/>
      <c r="G516" s="608"/>
    </row>
    <row r="517" spans="2:7" x14ac:dyDescent="0.25">
      <c r="B517" s="628"/>
      <c r="C517" s="640" t="s">
        <v>306</v>
      </c>
      <c r="D517" s="605"/>
      <c r="E517" s="641"/>
      <c r="F517" s="642"/>
      <c r="G517" s="643"/>
    </row>
    <row r="518" spans="2:7" x14ac:dyDescent="0.25">
      <c r="B518" s="644"/>
      <c r="C518" s="635" t="s">
        <v>319</v>
      </c>
      <c r="D518" s="559" t="s">
        <v>9</v>
      </c>
      <c r="E518" s="560">
        <v>1</v>
      </c>
      <c r="F518" s="561"/>
      <c r="G518" s="562">
        <f>E518*F518</f>
        <v>0</v>
      </c>
    </row>
    <row r="519" spans="2:7" x14ac:dyDescent="0.25">
      <c r="B519" s="644"/>
      <c r="C519" s="635" t="s">
        <v>320</v>
      </c>
      <c r="D519" s="559" t="s">
        <v>9</v>
      </c>
      <c r="E519" s="560">
        <v>1</v>
      </c>
      <c r="F519" s="561"/>
      <c r="G519" s="562">
        <f>E519*F519</f>
        <v>0</v>
      </c>
    </row>
    <row r="520" spans="2:7" x14ac:dyDescent="0.25">
      <c r="B520" s="646"/>
      <c r="C520" s="604"/>
      <c r="D520" s="605"/>
      <c r="E520" s="636"/>
      <c r="F520" s="607"/>
      <c r="G520" s="608"/>
    </row>
    <row r="521" spans="2:7" x14ac:dyDescent="0.25">
      <c r="B521" s="646"/>
      <c r="C521" s="604"/>
      <c r="D521" s="605"/>
      <c r="E521" s="636"/>
      <c r="F521" s="607"/>
      <c r="G521" s="608"/>
    </row>
    <row r="522" spans="2:7" ht="134.25" x14ac:dyDescent="0.25">
      <c r="B522" s="647" t="s">
        <v>38</v>
      </c>
      <c r="C522" s="542" t="s">
        <v>449</v>
      </c>
      <c r="D522" s="93"/>
      <c r="E522" s="648"/>
      <c r="F522" s="649"/>
      <c r="G522" s="581"/>
    </row>
    <row r="523" spans="2:7" ht="108" x14ac:dyDescent="0.25">
      <c r="B523" s="647"/>
      <c r="C523" s="650" t="s">
        <v>450</v>
      </c>
      <c r="D523" s="93"/>
      <c r="E523" s="648"/>
      <c r="F523" s="649"/>
      <c r="G523" s="581"/>
    </row>
    <row r="524" spans="2:7" ht="26.25" x14ac:dyDescent="0.25">
      <c r="B524" s="651"/>
      <c r="C524" s="577" t="s">
        <v>321</v>
      </c>
      <c r="D524" s="652"/>
      <c r="E524" s="93"/>
      <c r="F524" s="653"/>
      <c r="G524" s="654"/>
    </row>
    <row r="525" spans="2:7" x14ac:dyDescent="0.25">
      <c r="B525" s="644"/>
      <c r="C525" s="635" t="s">
        <v>322</v>
      </c>
      <c r="D525" s="559" t="s">
        <v>9</v>
      </c>
      <c r="E525" s="560">
        <v>2</v>
      </c>
      <c r="F525" s="561"/>
      <c r="G525" s="562">
        <f>E525*F525</f>
        <v>0</v>
      </c>
    </row>
    <row r="526" spans="2:7" x14ac:dyDescent="0.25">
      <c r="B526" s="644"/>
      <c r="C526" s="635" t="s">
        <v>323</v>
      </c>
      <c r="D526" s="559" t="s">
        <v>9</v>
      </c>
      <c r="E526" s="560">
        <v>1</v>
      </c>
      <c r="F526" s="561"/>
      <c r="G526" s="562">
        <f>E526*F526</f>
        <v>0</v>
      </c>
    </row>
    <row r="527" spans="2:7" x14ac:dyDescent="0.25">
      <c r="B527" s="644"/>
      <c r="C527" s="635" t="s">
        <v>324</v>
      </c>
      <c r="D527" s="559" t="s">
        <v>9</v>
      </c>
      <c r="E527" s="560">
        <v>2</v>
      </c>
      <c r="F527" s="561"/>
      <c r="G527" s="562">
        <f t="shared" ref="G527:G533" si="10">E527*F527</f>
        <v>0</v>
      </c>
    </row>
    <row r="528" spans="2:7" x14ac:dyDescent="0.25">
      <c r="B528" s="644"/>
      <c r="C528" s="635" t="s">
        <v>325</v>
      </c>
      <c r="D528" s="559" t="s">
        <v>9</v>
      </c>
      <c r="E528" s="560">
        <v>2</v>
      </c>
      <c r="F528" s="561"/>
      <c r="G528" s="562">
        <f t="shared" si="10"/>
        <v>0</v>
      </c>
    </row>
    <row r="529" spans="2:7" x14ac:dyDescent="0.25">
      <c r="B529" s="644"/>
      <c r="C529" s="635" t="s">
        <v>304</v>
      </c>
      <c r="D529" s="559" t="s">
        <v>9</v>
      </c>
      <c r="E529" s="560">
        <v>1</v>
      </c>
      <c r="F529" s="561"/>
      <c r="G529" s="562">
        <f t="shared" si="10"/>
        <v>0</v>
      </c>
    </row>
    <row r="530" spans="2:7" x14ac:dyDescent="0.25">
      <c r="B530" s="644"/>
      <c r="C530" s="635" t="s">
        <v>300</v>
      </c>
      <c r="D530" s="559" t="s">
        <v>9</v>
      </c>
      <c r="E530" s="560">
        <v>1</v>
      </c>
      <c r="F530" s="561"/>
      <c r="G530" s="562">
        <f t="shared" si="10"/>
        <v>0</v>
      </c>
    </row>
    <row r="531" spans="2:7" x14ac:dyDescent="0.25">
      <c r="B531" s="644"/>
      <c r="C531" s="635" t="s">
        <v>326</v>
      </c>
      <c r="D531" s="559" t="s">
        <v>9</v>
      </c>
      <c r="E531" s="560">
        <v>2</v>
      </c>
      <c r="F531" s="561"/>
      <c r="G531" s="562">
        <f t="shared" si="10"/>
        <v>0</v>
      </c>
    </row>
    <row r="532" spans="2:7" x14ac:dyDescent="0.25">
      <c r="B532" s="644"/>
      <c r="C532" s="635" t="s">
        <v>301</v>
      </c>
      <c r="D532" s="559" t="s">
        <v>9</v>
      </c>
      <c r="E532" s="560">
        <v>1</v>
      </c>
      <c r="F532" s="561"/>
      <c r="G532" s="562">
        <f t="shared" si="10"/>
        <v>0</v>
      </c>
    </row>
    <row r="533" spans="2:7" x14ac:dyDescent="0.25">
      <c r="B533" s="644"/>
      <c r="C533" s="635" t="s">
        <v>327</v>
      </c>
      <c r="D533" s="559" t="s">
        <v>9</v>
      </c>
      <c r="E533" s="560">
        <v>3</v>
      </c>
      <c r="F533" s="561"/>
      <c r="G533" s="562">
        <f t="shared" si="10"/>
        <v>0</v>
      </c>
    </row>
    <row r="534" spans="2:7" x14ac:dyDescent="0.25">
      <c r="B534" s="655"/>
      <c r="C534" s="635" t="s">
        <v>328</v>
      </c>
      <c r="D534" s="559" t="s">
        <v>9</v>
      </c>
      <c r="E534" s="560">
        <v>3</v>
      </c>
      <c r="F534" s="561"/>
      <c r="G534" s="562">
        <f>E534*F534</f>
        <v>0</v>
      </c>
    </row>
    <row r="535" spans="2:7" x14ac:dyDescent="0.25">
      <c r="B535" s="655"/>
      <c r="C535" s="635" t="s">
        <v>329</v>
      </c>
      <c r="D535" s="559" t="s">
        <v>9</v>
      </c>
      <c r="E535" s="560">
        <v>2</v>
      </c>
      <c r="F535" s="561"/>
      <c r="G535" s="562">
        <f t="shared" ref="G535" si="11">E535*F535</f>
        <v>0</v>
      </c>
    </row>
    <row r="536" spans="2:7" x14ac:dyDescent="0.25">
      <c r="B536" s="644"/>
      <c r="C536" s="635" t="s">
        <v>330</v>
      </c>
      <c r="D536" s="559" t="s">
        <v>9</v>
      </c>
      <c r="E536" s="560">
        <v>3</v>
      </c>
      <c r="F536" s="561"/>
      <c r="G536" s="562">
        <f>E536*F536</f>
        <v>0</v>
      </c>
    </row>
    <row r="537" spans="2:7" ht="15" x14ac:dyDescent="0.25">
      <c r="B537" s="656"/>
      <c r="C537" s="657" t="s">
        <v>331</v>
      </c>
      <c r="D537" s="559" t="s">
        <v>262</v>
      </c>
      <c r="E537" s="560">
        <v>8</v>
      </c>
      <c r="F537" s="561"/>
      <c r="G537" s="562">
        <f>E537*F537</f>
        <v>0</v>
      </c>
    </row>
    <row r="538" spans="2:7" ht="27" x14ac:dyDescent="0.25">
      <c r="B538" s="655"/>
      <c r="C538" s="635" t="s">
        <v>332</v>
      </c>
      <c r="D538" s="559" t="s">
        <v>9</v>
      </c>
      <c r="E538" s="560">
        <v>3</v>
      </c>
      <c r="F538" s="561"/>
      <c r="G538" s="562">
        <f>E538*F538</f>
        <v>0</v>
      </c>
    </row>
    <row r="539" spans="2:7" x14ac:dyDescent="0.25">
      <c r="B539" s="556"/>
      <c r="C539" s="542"/>
      <c r="D539" s="658"/>
      <c r="E539" s="658"/>
      <c r="F539" s="659"/>
      <c r="G539" s="51"/>
    </row>
    <row r="540" spans="2:7" ht="54" x14ac:dyDescent="0.25">
      <c r="B540" s="647" t="s">
        <v>37</v>
      </c>
      <c r="C540" s="542" t="s">
        <v>451</v>
      </c>
      <c r="D540" s="660"/>
      <c r="E540" s="648"/>
      <c r="F540" s="649"/>
      <c r="G540" s="581"/>
    </row>
    <row r="541" spans="2:7" ht="94.5" x14ac:dyDescent="0.25">
      <c r="B541" s="647"/>
      <c r="C541" s="542" t="s">
        <v>333</v>
      </c>
      <c r="D541" s="660"/>
      <c r="E541" s="648"/>
      <c r="F541" s="649"/>
      <c r="G541" s="581"/>
    </row>
    <row r="542" spans="2:7" ht="15.75" x14ac:dyDescent="0.25">
      <c r="B542" s="661"/>
      <c r="C542" s="662" t="s">
        <v>334</v>
      </c>
      <c r="D542" s="583" t="s">
        <v>262</v>
      </c>
      <c r="E542" s="584">
        <f>E395</f>
        <v>275</v>
      </c>
      <c r="F542" s="585"/>
      <c r="G542" s="586">
        <f>E542*F542</f>
        <v>0</v>
      </c>
    </row>
    <row r="543" spans="2:7" ht="15.75" x14ac:dyDescent="0.25">
      <c r="B543" s="661"/>
      <c r="C543" s="662" t="s">
        <v>335</v>
      </c>
      <c r="D543" s="583" t="s">
        <v>262</v>
      </c>
      <c r="E543" s="584">
        <f>E537</f>
        <v>8</v>
      </c>
      <c r="F543" s="585"/>
      <c r="G543" s="586">
        <f>E543*F543</f>
        <v>0</v>
      </c>
    </row>
    <row r="544" spans="2:7" ht="15.75" x14ac:dyDescent="0.25">
      <c r="B544" s="661"/>
      <c r="C544" s="662" t="s">
        <v>336</v>
      </c>
      <c r="D544" s="583" t="s">
        <v>262</v>
      </c>
      <c r="E544" s="584">
        <f>15*7</f>
        <v>105</v>
      </c>
      <c r="F544" s="585"/>
      <c r="G544" s="586">
        <f>E544*F544</f>
        <v>0</v>
      </c>
    </row>
    <row r="545" spans="2:7" x14ac:dyDescent="0.25">
      <c r="B545" s="576"/>
      <c r="C545" s="591"/>
      <c r="D545" s="578"/>
      <c r="E545" s="579"/>
      <c r="F545" s="580"/>
      <c r="G545" s="581"/>
    </row>
    <row r="546" spans="2:7" x14ac:dyDescent="0.25">
      <c r="B546" s="576"/>
      <c r="C546" s="591"/>
      <c r="D546" s="578"/>
      <c r="E546" s="579"/>
      <c r="F546" s="580"/>
      <c r="G546" s="581"/>
    </row>
    <row r="547" spans="2:7" ht="83.25" x14ac:dyDescent="0.25">
      <c r="B547" s="556" t="s">
        <v>100</v>
      </c>
      <c r="C547" s="542" t="s">
        <v>337</v>
      </c>
      <c r="D547" s="660"/>
      <c r="E547" s="663"/>
      <c r="F547" s="664"/>
      <c r="G547" s="665"/>
    </row>
    <row r="548" spans="2:7" ht="15.75" x14ac:dyDescent="0.25">
      <c r="B548" s="661"/>
      <c r="C548" s="662" t="s">
        <v>334</v>
      </c>
      <c r="D548" s="583" t="s">
        <v>262</v>
      </c>
      <c r="E548" s="584">
        <f>E542</f>
        <v>275</v>
      </c>
      <c r="F548" s="585"/>
      <c r="G548" s="586">
        <f>E548*F548</f>
        <v>0</v>
      </c>
    </row>
    <row r="549" spans="2:7" ht="15.75" x14ac:dyDescent="0.25">
      <c r="B549" s="661"/>
      <c r="C549" s="662" t="s">
        <v>335</v>
      </c>
      <c r="D549" s="583" t="s">
        <v>262</v>
      </c>
      <c r="E549" s="584">
        <f>E543</f>
        <v>8</v>
      </c>
      <c r="F549" s="585"/>
      <c r="G549" s="586">
        <f>E549*F549</f>
        <v>0</v>
      </c>
    </row>
    <row r="550" spans="2:7" ht="15.75" x14ac:dyDescent="0.25">
      <c r="B550" s="661"/>
      <c r="C550" s="662" t="s">
        <v>336</v>
      </c>
      <c r="D550" s="583" t="s">
        <v>262</v>
      </c>
      <c r="E550" s="584">
        <f>E544</f>
        <v>105</v>
      </c>
      <c r="F550" s="585"/>
      <c r="G550" s="586">
        <f>E550*F550</f>
        <v>0</v>
      </c>
    </row>
    <row r="551" spans="2:7" x14ac:dyDescent="0.25">
      <c r="B551" s="556"/>
      <c r="C551" s="542"/>
      <c r="D551" s="543"/>
      <c r="E551" s="658"/>
      <c r="F551" s="50"/>
      <c r="G551" s="51"/>
    </row>
    <row r="552" spans="2:7" ht="81" x14ac:dyDescent="0.25">
      <c r="B552" s="556" t="s">
        <v>42</v>
      </c>
      <c r="C552" s="542" t="s">
        <v>338</v>
      </c>
      <c r="D552" s="660"/>
      <c r="E552" s="663"/>
      <c r="F552" s="664"/>
      <c r="G552" s="665"/>
    </row>
    <row r="553" spans="2:7" x14ac:dyDescent="0.25">
      <c r="B553" s="661"/>
      <c r="C553" s="662" t="s">
        <v>334</v>
      </c>
      <c r="D553" s="583" t="s">
        <v>9</v>
      </c>
      <c r="E553" s="584">
        <v>1</v>
      </c>
      <c r="F553" s="585"/>
      <c r="G553" s="586">
        <f>E553*F553</f>
        <v>0</v>
      </c>
    </row>
    <row r="554" spans="2:7" x14ac:dyDescent="0.25">
      <c r="B554" s="661"/>
      <c r="C554" s="662" t="s">
        <v>335</v>
      </c>
      <c r="D554" s="583" t="s">
        <v>9</v>
      </c>
      <c r="E554" s="584">
        <v>3</v>
      </c>
      <c r="F554" s="585"/>
      <c r="G554" s="586">
        <f>E554*F554</f>
        <v>0</v>
      </c>
    </row>
    <row r="555" spans="2:7" x14ac:dyDescent="0.25">
      <c r="B555" s="661"/>
      <c r="C555" s="662" t="s">
        <v>336</v>
      </c>
      <c r="D555" s="583" t="s">
        <v>9</v>
      </c>
      <c r="E555" s="584">
        <v>15</v>
      </c>
      <c r="F555" s="585"/>
      <c r="G555" s="586">
        <f>E555*F555</f>
        <v>0</v>
      </c>
    </row>
    <row r="556" spans="2:7" x14ac:dyDescent="0.25">
      <c r="B556" s="535"/>
      <c r="C556" s="536"/>
      <c r="D556" s="537"/>
      <c r="E556" s="538"/>
      <c r="F556" s="539"/>
      <c r="G556" s="540"/>
    </row>
    <row r="557" spans="2:7" ht="261" customHeight="1" x14ac:dyDescent="0.25">
      <c r="B557" s="556" t="s">
        <v>164</v>
      </c>
      <c r="C557" s="542" t="s">
        <v>339</v>
      </c>
      <c r="D557" s="543"/>
      <c r="E557" s="658"/>
      <c r="F557" s="50"/>
      <c r="G557" s="51"/>
    </row>
    <row r="558" spans="2:7" ht="92.25" customHeight="1" x14ac:dyDescent="0.25">
      <c r="B558" s="556"/>
      <c r="C558" s="575" t="s">
        <v>340</v>
      </c>
      <c r="D558" s="543"/>
      <c r="E558" s="658"/>
      <c r="F558" s="50"/>
      <c r="G558" s="51"/>
    </row>
    <row r="559" spans="2:7" x14ac:dyDescent="0.25">
      <c r="B559" s="661"/>
      <c r="C559" s="662" t="s">
        <v>341</v>
      </c>
      <c r="D559" s="583" t="s">
        <v>9</v>
      </c>
      <c r="E559" s="584">
        <v>15</v>
      </c>
      <c r="F559" s="585"/>
      <c r="G559" s="586">
        <f>E559*F559</f>
        <v>0</v>
      </c>
    </row>
    <row r="560" spans="2:7" x14ac:dyDescent="0.25">
      <c r="B560" s="541"/>
      <c r="C560" s="542"/>
      <c r="D560" s="537"/>
      <c r="E560" s="538"/>
      <c r="F560" s="539"/>
      <c r="G560" s="540"/>
    </row>
    <row r="561" spans="2:7" x14ac:dyDescent="0.25">
      <c r="B561" s="534" t="s">
        <v>244</v>
      </c>
      <c r="C561" s="281" t="s">
        <v>342</v>
      </c>
      <c r="D561" s="282"/>
      <c r="E561" s="283"/>
      <c r="F561" s="284"/>
      <c r="G561" s="291">
        <f>SUM(G473:G560)</f>
        <v>0</v>
      </c>
    </row>
    <row r="562" spans="2:7" x14ac:dyDescent="0.25">
      <c r="B562" s="541"/>
      <c r="C562" s="666"/>
      <c r="D562" s="537"/>
      <c r="E562" s="538"/>
      <c r="F562" s="573"/>
      <c r="G562" s="538"/>
    </row>
    <row r="563" spans="2:7" x14ac:dyDescent="0.25">
      <c r="B563" s="541"/>
      <c r="C563" s="666"/>
      <c r="D563" s="537"/>
      <c r="E563" s="538"/>
      <c r="F563" s="573"/>
      <c r="G563" s="538"/>
    </row>
    <row r="564" spans="2:7" ht="25.5" x14ac:dyDescent="0.25">
      <c r="B564" s="534" t="s">
        <v>173</v>
      </c>
      <c r="C564" s="281" t="s">
        <v>174</v>
      </c>
      <c r="D564" s="282" t="s">
        <v>137</v>
      </c>
      <c r="E564" s="283" t="s">
        <v>33</v>
      </c>
      <c r="F564" s="284" t="s">
        <v>256</v>
      </c>
      <c r="G564" s="291" t="s">
        <v>31</v>
      </c>
    </row>
    <row r="565" spans="2:7" x14ac:dyDescent="0.25">
      <c r="B565" s="541"/>
      <c r="C565" s="542"/>
      <c r="D565" s="537"/>
      <c r="E565" s="538"/>
      <c r="F565" s="539"/>
      <c r="G565" s="540"/>
    </row>
    <row r="566" spans="2:7" ht="40.5" x14ac:dyDescent="0.25">
      <c r="B566" s="541" t="s">
        <v>30</v>
      </c>
      <c r="C566" s="542" t="s">
        <v>343</v>
      </c>
      <c r="D566" s="537"/>
      <c r="E566" s="538"/>
      <c r="F566" s="539"/>
      <c r="G566" s="540"/>
    </row>
    <row r="567" spans="2:7" ht="15.75" x14ac:dyDescent="0.25">
      <c r="B567" s="661"/>
      <c r="C567" s="662" t="s">
        <v>344</v>
      </c>
      <c r="D567" s="583" t="s">
        <v>274</v>
      </c>
      <c r="E567" s="667">
        <v>1</v>
      </c>
      <c r="F567" s="585"/>
      <c r="G567" s="586">
        <f>E567*F567</f>
        <v>0</v>
      </c>
    </row>
    <row r="568" spans="2:7" x14ac:dyDescent="0.25">
      <c r="B568" s="541"/>
      <c r="C568" s="542"/>
      <c r="D568" s="537"/>
      <c r="E568" s="538"/>
      <c r="F568" s="539"/>
      <c r="G568" s="540"/>
    </row>
    <row r="569" spans="2:7" ht="177" customHeight="1" x14ac:dyDescent="0.25">
      <c r="B569" s="647" t="s">
        <v>29</v>
      </c>
      <c r="C569" s="542" t="s">
        <v>428</v>
      </c>
      <c r="D569" s="668"/>
      <c r="E569" s="669"/>
      <c r="F569" s="670"/>
      <c r="G569" s="668"/>
    </row>
    <row r="570" spans="2:7" ht="15.75" x14ac:dyDescent="0.25">
      <c r="B570" s="661"/>
      <c r="C570" s="657" t="s">
        <v>275</v>
      </c>
      <c r="D570" s="583" t="s">
        <v>274</v>
      </c>
      <c r="E570" s="584">
        <v>3.7</v>
      </c>
      <c r="F570" s="585"/>
      <c r="G570" s="586">
        <f t="shared" ref="G570:G571" si="12">E570*F570</f>
        <v>0</v>
      </c>
    </row>
    <row r="571" spans="2:7" ht="15.75" x14ac:dyDescent="0.25">
      <c r="B571" s="661"/>
      <c r="C571" s="657" t="s">
        <v>276</v>
      </c>
      <c r="D571" s="583" t="s">
        <v>274</v>
      </c>
      <c r="E571" s="584">
        <v>5</v>
      </c>
      <c r="F571" s="585"/>
      <c r="G571" s="586">
        <f t="shared" si="12"/>
        <v>0</v>
      </c>
    </row>
    <row r="572" spans="2:7" x14ac:dyDescent="0.25">
      <c r="B572" s="541"/>
      <c r="C572" s="542"/>
      <c r="D572" s="537"/>
      <c r="E572" s="538"/>
      <c r="F572" s="539"/>
      <c r="G572" s="540"/>
    </row>
    <row r="573" spans="2:7" ht="67.5" x14ac:dyDescent="0.25">
      <c r="B573" s="541" t="s">
        <v>36</v>
      </c>
      <c r="C573" s="542" t="s">
        <v>345</v>
      </c>
      <c r="D573" s="621"/>
      <c r="E573" s="622"/>
      <c r="F573" s="623"/>
      <c r="G573" s="624"/>
    </row>
    <row r="574" spans="2:7" ht="15.75" x14ac:dyDescent="0.25">
      <c r="B574" s="661"/>
      <c r="C574" s="662" t="s">
        <v>344</v>
      </c>
      <c r="D574" s="583" t="s">
        <v>274</v>
      </c>
      <c r="E574" s="584">
        <v>0.2</v>
      </c>
      <c r="F574" s="585"/>
      <c r="G574" s="586">
        <f>E574*F574</f>
        <v>0</v>
      </c>
    </row>
    <row r="575" spans="2:7" ht="16.5" x14ac:dyDescent="0.25">
      <c r="B575" s="625"/>
      <c r="C575" s="671"/>
      <c r="D575" s="621"/>
      <c r="E575" s="622"/>
      <c r="F575" s="623"/>
      <c r="G575" s="624"/>
    </row>
    <row r="576" spans="2:7" ht="67.5" x14ac:dyDescent="0.25">
      <c r="B576" s="541" t="s">
        <v>39</v>
      </c>
      <c r="C576" s="542" t="s">
        <v>379</v>
      </c>
      <c r="D576" s="672"/>
      <c r="E576" s="672"/>
      <c r="F576" s="673"/>
      <c r="G576" s="672"/>
    </row>
    <row r="577" spans="2:7" ht="15.75" x14ac:dyDescent="0.25">
      <c r="B577" s="661"/>
      <c r="C577" s="662" t="s">
        <v>344</v>
      </c>
      <c r="D577" s="583" t="s">
        <v>274</v>
      </c>
      <c r="E577" s="584">
        <v>2</v>
      </c>
      <c r="F577" s="585"/>
      <c r="G577" s="586">
        <f>E577*F577</f>
        <v>0</v>
      </c>
    </row>
    <row r="578" spans="2:7" ht="16.5" x14ac:dyDescent="0.25">
      <c r="B578" s="625"/>
      <c r="C578" s="671"/>
      <c r="D578" s="621"/>
      <c r="E578" s="622"/>
      <c r="F578" s="623"/>
      <c r="G578" s="624"/>
    </row>
    <row r="579" spans="2:7" ht="67.5" x14ac:dyDescent="0.25">
      <c r="B579" s="541" t="s">
        <v>38</v>
      </c>
      <c r="C579" s="542" t="s">
        <v>346</v>
      </c>
      <c r="D579" s="621"/>
      <c r="E579" s="622"/>
      <c r="F579" s="623"/>
      <c r="G579" s="624"/>
    </row>
    <row r="580" spans="2:7" ht="15.75" x14ac:dyDescent="0.25">
      <c r="B580" s="661"/>
      <c r="C580" s="662" t="s">
        <v>344</v>
      </c>
      <c r="D580" s="583" t="s">
        <v>274</v>
      </c>
      <c r="E580" s="584">
        <v>1.1000000000000001</v>
      </c>
      <c r="F580" s="585"/>
      <c r="G580" s="586">
        <f>E580*F580</f>
        <v>0</v>
      </c>
    </row>
    <row r="581" spans="2:7" x14ac:dyDescent="0.25">
      <c r="B581" s="576"/>
      <c r="C581" s="591"/>
      <c r="D581" s="578"/>
      <c r="E581" s="579"/>
      <c r="F581" s="580"/>
      <c r="G581" s="581"/>
    </row>
    <row r="582" spans="2:7" ht="39.75" x14ac:dyDescent="0.25">
      <c r="B582" s="541" t="s">
        <v>37</v>
      </c>
      <c r="C582" s="542" t="s">
        <v>347</v>
      </c>
      <c r="D582" s="674"/>
      <c r="E582" s="675"/>
      <c r="F582" s="50"/>
      <c r="G582" s="51"/>
    </row>
    <row r="583" spans="2:7" ht="15.75" x14ac:dyDescent="0.25">
      <c r="B583" s="661"/>
      <c r="C583" s="662" t="s">
        <v>348</v>
      </c>
      <c r="D583" s="583" t="s">
        <v>151</v>
      </c>
      <c r="E583" s="584">
        <v>13</v>
      </c>
      <c r="F583" s="585"/>
      <c r="G583" s="586">
        <f>E583*F583</f>
        <v>0</v>
      </c>
    </row>
    <row r="584" spans="2:7" x14ac:dyDescent="0.25">
      <c r="B584" s="556"/>
      <c r="C584" s="676"/>
      <c r="D584" s="677"/>
      <c r="E584" s="675"/>
      <c r="F584" s="57"/>
      <c r="G584" s="58"/>
    </row>
    <row r="585" spans="2:7" x14ac:dyDescent="0.25">
      <c r="B585" s="556"/>
      <c r="C585" s="610"/>
      <c r="D585" s="678"/>
      <c r="E585" s="675"/>
      <c r="F585" s="50"/>
      <c r="G585" s="51"/>
    </row>
    <row r="586" spans="2:7" ht="54" x14ac:dyDescent="0.25">
      <c r="B586" s="541" t="s">
        <v>100</v>
      </c>
      <c r="C586" s="542" t="s">
        <v>349</v>
      </c>
      <c r="D586" s="674"/>
      <c r="E586" s="675"/>
      <c r="F586" s="50"/>
      <c r="G586" s="51"/>
    </row>
    <row r="587" spans="2:7" x14ac:dyDescent="0.25">
      <c r="B587" s="661"/>
      <c r="C587" s="662" t="s">
        <v>350</v>
      </c>
      <c r="D587" s="559" t="s">
        <v>205</v>
      </c>
      <c r="E587" s="560">
        <f>(E570+E571)*110</f>
        <v>956.99999999999989</v>
      </c>
      <c r="F587" s="561"/>
      <c r="G587" s="562">
        <f>E587*F587</f>
        <v>0</v>
      </c>
    </row>
    <row r="588" spans="2:7" x14ac:dyDescent="0.25">
      <c r="B588" s="541"/>
      <c r="C588" s="542"/>
      <c r="D588" s="537"/>
      <c r="E588" s="538"/>
      <c r="F588" s="539"/>
      <c r="G588" s="679"/>
    </row>
    <row r="589" spans="2:7" ht="81" x14ac:dyDescent="0.25">
      <c r="B589" s="541" t="s">
        <v>42</v>
      </c>
      <c r="C589" s="542" t="s">
        <v>351</v>
      </c>
      <c r="D589" s="674"/>
      <c r="E589" s="648"/>
      <c r="F589" s="59"/>
      <c r="G589" s="54"/>
    </row>
    <row r="590" spans="2:7" ht="15.75" x14ac:dyDescent="0.25">
      <c r="B590" s="661"/>
      <c r="C590" s="662" t="s">
        <v>352</v>
      </c>
      <c r="D590" s="583" t="s">
        <v>262</v>
      </c>
      <c r="E590" s="584">
        <v>9</v>
      </c>
      <c r="F590" s="585"/>
      <c r="G590" s="586">
        <f>E590*F590</f>
        <v>0</v>
      </c>
    </row>
    <row r="591" spans="2:7" x14ac:dyDescent="0.25">
      <c r="B591" s="541"/>
      <c r="C591" s="542"/>
      <c r="D591" s="537"/>
      <c r="E591" s="538"/>
      <c r="F591" s="539"/>
      <c r="G591" s="540"/>
    </row>
    <row r="592" spans="2:7" x14ac:dyDescent="0.25">
      <c r="B592" s="534" t="s">
        <v>173</v>
      </c>
      <c r="C592" s="680" t="s">
        <v>353</v>
      </c>
      <c r="D592" s="680"/>
      <c r="E592" s="283"/>
      <c r="F592" s="284"/>
      <c r="G592" s="291">
        <f>SUM(G566:G590)</f>
        <v>0</v>
      </c>
    </row>
    <row r="593" spans="2:7" x14ac:dyDescent="0.25">
      <c r="B593" s="681"/>
      <c r="C593" s="640"/>
      <c r="D593" s="605"/>
      <c r="E593" s="636"/>
      <c r="F593" s="607"/>
      <c r="G593" s="608"/>
    </row>
    <row r="594" spans="2:7" x14ac:dyDescent="0.25">
      <c r="B594" s="681"/>
      <c r="C594" s="640"/>
      <c r="D594" s="605"/>
      <c r="E594" s="636"/>
      <c r="F594" s="607"/>
      <c r="G594" s="608"/>
    </row>
    <row r="595" spans="2:7" ht="25.5" x14ac:dyDescent="0.25">
      <c r="B595" s="534" t="s">
        <v>182</v>
      </c>
      <c r="C595" s="281" t="s">
        <v>230</v>
      </c>
      <c r="D595" s="282" t="s">
        <v>137</v>
      </c>
      <c r="E595" s="283" t="s">
        <v>33</v>
      </c>
      <c r="F595" s="284" t="s">
        <v>256</v>
      </c>
      <c r="G595" s="291" t="s">
        <v>31</v>
      </c>
    </row>
    <row r="596" spans="2:7" x14ac:dyDescent="0.25">
      <c r="B596" s="541"/>
      <c r="C596" s="542"/>
      <c r="D596" s="537"/>
      <c r="E596" s="538"/>
      <c r="F596" s="539"/>
      <c r="G596" s="540"/>
    </row>
    <row r="597" spans="2:7" ht="116.25" customHeight="1" x14ac:dyDescent="0.25">
      <c r="B597" s="541" t="s">
        <v>30</v>
      </c>
      <c r="C597" s="542" t="s">
        <v>479</v>
      </c>
      <c r="D597" s="537"/>
      <c r="E597" s="538"/>
      <c r="F597" s="539"/>
      <c r="G597" s="540"/>
    </row>
    <row r="598" spans="2:7" x14ac:dyDescent="0.25">
      <c r="B598" s="576"/>
      <c r="C598" s="591" t="s">
        <v>354</v>
      </c>
      <c r="D598" s="578"/>
      <c r="E598" s="579"/>
      <c r="F598" s="580"/>
      <c r="G598" s="581"/>
    </row>
    <row r="599" spans="2:7" x14ac:dyDescent="0.25">
      <c r="B599" s="661"/>
      <c r="C599" s="627" t="s">
        <v>355</v>
      </c>
      <c r="D599" s="559" t="s">
        <v>9</v>
      </c>
      <c r="E599" s="560">
        <v>3</v>
      </c>
      <c r="F599" s="561"/>
      <c r="G599" s="562">
        <f>E599*F599</f>
        <v>0</v>
      </c>
    </row>
    <row r="600" spans="2:7" x14ac:dyDescent="0.25">
      <c r="B600" s="541"/>
      <c r="C600" s="536"/>
      <c r="D600" s="537"/>
      <c r="E600" s="538"/>
      <c r="F600" s="539"/>
      <c r="G600" s="540"/>
    </row>
    <row r="601" spans="2:7" ht="81" x14ac:dyDescent="0.25">
      <c r="B601" s="541" t="s">
        <v>29</v>
      </c>
      <c r="C601" s="542" t="s">
        <v>356</v>
      </c>
      <c r="D601" s="621"/>
      <c r="E601" s="622"/>
      <c r="F601" s="623"/>
      <c r="G601" s="624"/>
    </row>
    <row r="602" spans="2:7" x14ac:dyDescent="0.25">
      <c r="B602" s="661"/>
      <c r="C602" s="662" t="s">
        <v>357</v>
      </c>
      <c r="D602" s="583" t="s">
        <v>9</v>
      </c>
      <c r="E602" s="584">
        <f>3*180</f>
        <v>540</v>
      </c>
      <c r="F602" s="585"/>
      <c r="G602" s="586">
        <f>E602*F602</f>
        <v>0</v>
      </c>
    </row>
    <row r="603" spans="2:7" x14ac:dyDescent="0.25">
      <c r="B603" s="576"/>
      <c r="C603" s="591"/>
      <c r="D603" s="578"/>
      <c r="E603" s="579"/>
      <c r="F603" s="580"/>
      <c r="G603" s="581"/>
    </row>
    <row r="604" spans="2:7" ht="83.25" x14ac:dyDescent="0.25">
      <c r="B604" s="593" t="s">
        <v>36</v>
      </c>
      <c r="C604" s="542" t="s">
        <v>358</v>
      </c>
      <c r="D604" s="537"/>
      <c r="E604" s="594"/>
      <c r="F604" s="539"/>
      <c r="G604" s="540"/>
    </row>
    <row r="605" spans="2:7" ht="15" x14ac:dyDescent="0.25">
      <c r="B605" s="661"/>
      <c r="C605" s="657" t="s">
        <v>275</v>
      </c>
      <c r="D605" s="682" t="s">
        <v>282</v>
      </c>
      <c r="E605" s="584">
        <v>9.5</v>
      </c>
      <c r="F605" s="683"/>
      <c r="G605" s="586">
        <f>E605*F605</f>
        <v>0</v>
      </c>
    </row>
    <row r="606" spans="2:7" ht="15" x14ac:dyDescent="0.25">
      <c r="B606" s="661"/>
      <c r="C606" s="657" t="s">
        <v>276</v>
      </c>
      <c r="D606" s="682" t="s">
        <v>282</v>
      </c>
      <c r="E606" s="584">
        <v>14</v>
      </c>
      <c r="F606" s="683"/>
      <c r="G606" s="586">
        <f>E606*F606</f>
        <v>0</v>
      </c>
    </row>
    <row r="607" spans="2:7" x14ac:dyDescent="0.25">
      <c r="B607" s="576"/>
      <c r="C607" s="591"/>
      <c r="D607" s="578"/>
      <c r="E607" s="579"/>
      <c r="F607" s="580"/>
      <c r="G607" s="581"/>
    </row>
    <row r="608" spans="2:7" ht="66.75" x14ac:dyDescent="0.25">
      <c r="B608" s="541" t="s">
        <v>39</v>
      </c>
      <c r="C608" s="542" t="s">
        <v>359</v>
      </c>
      <c r="D608" s="668"/>
      <c r="E608" s="638"/>
      <c r="F608" s="684"/>
      <c r="G608" s="685"/>
    </row>
    <row r="609" spans="2:7" x14ac:dyDescent="0.25">
      <c r="B609" s="661"/>
      <c r="C609" s="627" t="s">
        <v>360</v>
      </c>
      <c r="D609" s="583" t="s">
        <v>9</v>
      </c>
      <c r="E609" s="584">
        <f>5*3</f>
        <v>15</v>
      </c>
      <c r="F609" s="585"/>
      <c r="G609" s="586">
        <f>E609*F609</f>
        <v>0</v>
      </c>
    </row>
    <row r="610" spans="2:7" x14ac:dyDescent="0.25">
      <c r="B610" s="647"/>
      <c r="C610" s="542"/>
      <c r="D610" s="543"/>
      <c r="E610" s="638"/>
      <c r="F610" s="686"/>
      <c r="G610" s="685"/>
    </row>
    <row r="611" spans="2:7" ht="40.5" x14ac:dyDescent="0.25">
      <c r="B611" s="541" t="s">
        <v>38</v>
      </c>
      <c r="C611" s="542" t="s">
        <v>361</v>
      </c>
      <c r="D611" s="668"/>
      <c r="E611" s="638"/>
      <c r="F611" s="686"/>
      <c r="G611" s="685"/>
    </row>
    <row r="612" spans="2:7" ht="19.5" customHeight="1" x14ac:dyDescent="0.25">
      <c r="B612" s="661"/>
      <c r="C612" s="662" t="s">
        <v>362</v>
      </c>
      <c r="D612" s="583" t="s">
        <v>158</v>
      </c>
      <c r="E612" s="584">
        <v>30</v>
      </c>
      <c r="F612" s="585"/>
      <c r="G612" s="586">
        <f>E612*F612</f>
        <v>0</v>
      </c>
    </row>
    <row r="613" spans="2:7" ht="19.5" customHeight="1" x14ac:dyDescent="0.25">
      <c r="B613" s="647"/>
      <c r="C613" s="542"/>
      <c r="D613" s="543"/>
      <c r="E613" s="638"/>
      <c r="F613" s="686"/>
      <c r="G613" s="58"/>
    </row>
    <row r="614" spans="2:7" ht="19.5" customHeight="1" x14ac:dyDescent="0.25">
      <c r="B614" s="534" t="s">
        <v>182</v>
      </c>
      <c r="C614" s="281" t="s">
        <v>363</v>
      </c>
      <c r="D614" s="282"/>
      <c r="E614" s="283"/>
      <c r="F614" s="284"/>
      <c r="G614" s="291">
        <f>SUM(G597:G612)</f>
        <v>0</v>
      </c>
    </row>
    <row r="615" spans="2:7" ht="19.5" customHeight="1" x14ac:dyDescent="0.25">
      <c r="B615" s="681"/>
      <c r="C615" s="640"/>
      <c r="D615" s="605"/>
      <c r="E615" s="636"/>
      <c r="F615" s="607"/>
      <c r="G615" s="608"/>
    </row>
    <row r="616" spans="2:7" x14ac:dyDescent="0.25">
      <c r="B616" s="681"/>
      <c r="C616" s="640"/>
      <c r="D616" s="605"/>
      <c r="E616" s="636"/>
      <c r="F616" s="607"/>
      <c r="G616" s="608"/>
    </row>
    <row r="617" spans="2:7" ht="25.5" x14ac:dyDescent="0.25">
      <c r="B617" s="534" t="s">
        <v>190</v>
      </c>
      <c r="C617" s="281" t="s">
        <v>48</v>
      </c>
      <c r="D617" s="282" t="s">
        <v>137</v>
      </c>
      <c r="E617" s="283" t="s">
        <v>33</v>
      </c>
      <c r="F617" s="284" t="s">
        <v>256</v>
      </c>
      <c r="G617" s="291" t="s">
        <v>31</v>
      </c>
    </row>
    <row r="618" spans="2:7" x14ac:dyDescent="0.25">
      <c r="B618" s="647"/>
      <c r="C618" s="542"/>
      <c r="D618" s="687"/>
      <c r="E618" s="52"/>
      <c r="F618" s="41"/>
      <c r="G618" s="42"/>
    </row>
    <row r="619" spans="2:7" ht="157.5" customHeight="1" x14ac:dyDescent="0.25">
      <c r="B619" s="541" t="s">
        <v>30</v>
      </c>
      <c r="C619" s="542" t="s">
        <v>364</v>
      </c>
      <c r="D619" s="543"/>
      <c r="E619" s="40"/>
      <c r="F619" s="41"/>
      <c r="G619" s="42"/>
    </row>
    <row r="620" spans="2:7" ht="230.25" customHeight="1" x14ac:dyDescent="0.25">
      <c r="B620" s="541"/>
      <c r="C620" s="542" t="s">
        <v>365</v>
      </c>
      <c r="D620" s="543"/>
      <c r="E620" s="40"/>
      <c r="F620" s="41"/>
      <c r="G620" s="42"/>
    </row>
    <row r="621" spans="2:7" ht="180.75" customHeight="1" x14ac:dyDescent="0.25">
      <c r="B621" s="541"/>
      <c r="C621" s="542" t="s">
        <v>366</v>
      </c>
      <c r="D621" s="543"/>
      <c r="E621" s="40"/>
      <c r="F621" s="41"/>
      <c r="G621" s="42"/>
    </row>
    <row r="622" spans="2:7" ht="15.75" x14ac:dyDescent="0.25">
      <c r="B622" s="616"/>
      <c r="C622" s="604" t="s">
        <v>367</v>
      </c>
      <c r="D622" s="93"/>
      <c r="E622" s="54"/>
      <c r="F622" s="55"/>
      <c r="G622" s="60"/>
    </row>
    <row r="623" spans="2:7" ht="15" x14ac:dyDescent="0.25">
      <c r="B623" s="655"/>
      <c r="C623" s="688" t="s">
        <v>368</v>
      </c>
      <c r="D623" s="559" t="s">
        <v>369</v>
      </c>
      <c r="E623" s="560">
        <f>E395</f>
        <v>275</v>
      </c>
      <c r="F623" s="561"/>
      <c r="G623" s="562">
        <f>E623*F623</f>
        <v>0</v>
      </c>
    </row>
    <row r="624" spans="2:7" x14ac:dyDescent="0.25">
      <c r="B624" s="655"/>
      <c r="C624" s="688" t="s">
        <v>370</v>
      </c>
      <c r="D624" s="559" t="s">
        <v>9</v>
      </c>
      <c r="E624" s="560">
        <v>2</v>
      </c>
      <c r="F624" s="561"/>
      <c r="G624" s="562">
        <f>E624*F624</f>
        <v>0</v>
      </c>
    </row>
    <row r="625" spans="2:7" x14ac:dyDescent="0.25">
      <c r="B625" s="655"/>
      <c r="C625" s="688" t="s">
        <v>371</v>
      </c>
      <c r="D625" s="559" t="s">
        <v>9</v>
      </c>
      <c r="E625" s="560">
        <v>1</v>
      </c>
      <c r="F625" s="561"/>
      <c r="G625" s="562">
        <f>E625*F625</f>
        <v>0</v>
      </c>
    </row>
    <row r="626" spans="2:7" x14ac:dyDescent="0.25">
      <c r="B626" s="655"/>
      <c r="C626" s="688" t="s">
        <v>372</v>
      </c>
      <c r="D626" s="559" t="s">
        <v>9</v>
      </c>
      <c r="E626" s="560">
        <v>1</v>
      </c>
      <c r="F626" s="561"/>
      <c r="G626" s="562">
        <f>E626*F626</f>
        <v>0</v>
      </c>
    </row>
    <row r="627" spans="2:7" x14ac:dyDescent="0.25">
      <c r="B627" s="655"/>
      <c r="C627" s="688" t="s">
        <v>373</v>
      </c>
      <c r="D627" s="559" t="s">
        <v>9</v>
      </c>
      <c r="E627" s="560">
        <v>15</v>
      </c>
      <c r="F627" s="561"/>
      <c r="G627" s="562">
        <f>E627*F627</f>
        <v>0</v>
      </c>
    </row>
    <row r="628" spans="2:7" ht="15" customHeight="1" x14ac:dyDescent="0.25">
      <c r="B628" s="556"/>
      <c r="C628" s="542"/>
      <c r="D628" s="543"/>
      <c r="E628" s="40"/>
      <c r="F628" s="41"/>
      <c r="G628" s="42"/>
    </row>
    <row r="629" spans="2:7" ht="15" customHeight="1" x14ac:dyDescent="0.25">
      <c r="B629" s="556"/>
      <c r="C629" s="542"/>
      <c r="D629" s="543"/>
      <c r="E629" s="40"/>
      <c r="F629" s="41"/>
      <c r="G629" s="42"/>
    </row>
    <row r="630" spans="2:7" ht="38.25" customHeight="1" x14ac:dyDescent="0.25">
      <c r="B630" s="541" t="s">
        <v>29</v>
      </c>
      <c r="C630" s="542" t="s">
        <v>374</v>
      </c>
      <c r="D630" s="543"/>
      <c r="E630" s="52"/>
      <c r="F630" s="41"/>
      <c r="G630" s="42"/>
    </row>
    <row r="631" spans="2:7" ht="15.75" x14ac:dyDescent="0.25">
      <c r="B631" s="634"/>
      <c r="C631" s="635" t="s">
        <v>375</v>
      </c>
      <c r="D631" s="559" t="s">
        <v>282</v>
      </c>
      <c r="E631" s="560">
        <f>273*3</f>
        <v>819</v>
      </c>
      <c r="F631" s="561"/>
      <c r="G631" s="562">
        <f>E631*F631</f>
        <v>0</v>
      </c>
    </row>
    <row r="632" spans="2:7" x14ac:dyDescent="0.25">
      <c r="B632" s="689"/>
      <c r="C632" s="542"/>
      <c r="D632" s="543"/>
      <c r="E632" s="40"/>
      <c r="F632" s="41"/>
      <c r="G632" s="42"/>
    </row>
    <row r="633" spans="2:7" x14ac:dyDescent="0.25">
      <c r="B633" s="534" t="s">
        <v>190</v>
      </c>
      <c r="C633" s="281" t="s">
        <v>376</v>
      </c>
      <c r="D633" s="282"/>
      <c r="E633" s="283"/>
      <c r="F633" s="284"/>
      <c r="G633" s="291">
        <f>SUM(G618:G632)</f>
        <v>0</v>
      </c>
    </row>
    <row r="634" spans="2:7" x14ac:dyDescent="0.25">
      <c r="B634" s="541"/>
      <c r="C634" s="666"/>
      <c r="D634" s="537"/>
      <c r="E634" s="538"/>
      <c r="F634" s="573"/>
      <c r="G634" s="538"/>
    </row>
    <row r="635" spans="2:7" ht="14.25" x14ac:dyDescent="0.25">
      <c r="B635" s="690"/>
      <c r="C635" s="691"/>
      <c r="D635" s="692"/>
      <c r="E635" s="692"/>
      <c r="F635" s="693"/>
      <c r="G635" s="692"/>
    </row>
    <row r="636" spans="2:7" ht="14.25" x14ac:dyDescent="0.25">
      <c r="B636" s="20"/>
      <c r="C636" s="511" t="s">
        <v>429</v>
      </c>
      <c r="D636" s="694"/>
      <c r="E636" s="694"/>
      <c r="F636" s="690"/>
      <c r="G636" s="694"/>
    </row>
    <row r="637" spans="2:7" ht="14.25" x14ac:dyDescent="0.25">
      <c r="B637" s="690"/>
      <c r="C637" s="691"/>
      <c r="D637" s="692"/>
      <c r="E637" s="692"/>
      <c r="F637" s="693"/>
      <c r="G637" s="692"/>
    </row>
    <row r="638" spans="2:7" x14ac:dyDescent="0.25">
      <c r="B638" s="695" t="s">
        <v>136</v>
      </c>
      <c r="C638" s="696" t="s">
        <v>10</v>
      </c>
      <c r="D638" s="697"/>
      <c r="E638" s="697"/>
      <c r="F638" s="698"/>
      <c r="G638" s="699">
        <f>G411</f>
        <v>0</v>
      </c>
    </row>
    <row r="639" spans="2:7" x14ac:dyDescent="0.25">
      <c r="B639" s="695" t="s">
        <v>143</v>
      </c>
      <c r="C639" s="696" t="s">
        <v>11</v>
      </c>
      <c r="D639" s="697"/>
      <c r="E639" s="697"/>
      <c r="F639" s="698"/>
      <c r="G639" s="700">
        <f>G468</f>
        <v>0</v>
      </c>
    </row>
    <row r="640" spans="2:7" x14ac:dyDescent="0.25">
      <c r="B640" s="695" t="s">
        <v>244</v>
      </c>
      <c r="C640" s="696" t="s">
        <v>183</v>
      </c>
      <c r="D640" s="697"/>
      <c r="E640" s="697"/>
      <c r="F640" s="698"/>
      <c r="G640" s="700">
        <f>G561</f>
        <v>0</v>
      </c>
    </row>
    <row r="641" spans="1:7" x14ac:dyDescent="0.25">
      <c r="B641" s="695" t="s">
        <v>173</v>
      </c>
      <c r="C641" s="701" t="s">
        <v>174</v>
      </c>
      <c r="D641" s="701"/>
      <c r="E641" s="701"/>
      <c r="F641" s="698"/>
      <c r="G641" s="700">
        <f>G592</f>
        <v>0</v>
      </c>
    </row>
    <row r="642" spans="1:7" x14ac:dyDescent="0.25">
      <c r="B642" s="695" t="s">
        <v>182</v>
      </c>
      <c r="C642" s="696" t="s">
        <v>230</v>
      </c>
      <c r="D642" s="697"/>
      <c r="E642" s="697"/>
      <c r="F642" s="698"/>
      <c r="G642" s="700">
        <f>G614</f>
        <v>0</v>
      </c>
    </row>
    <row r="643" spans="1:7" x14ac:dyDescent="0.25">
      <c r="B643" s="695" t="s">
        <v>190</v>
      </c>
      <c r="C643" s="696" t="s">
        <v>48</v>
      </c>
      <c r="D643" s="697"/>
      <c r="E643" s="697"/>
      <c r="F643" s="698"/>
      <c r="G643" s="700">
        <f>G633</f>
        <v>0</v>
      </c>
    </row>
    <row r="644" spans="1:7" x14ac:dyDescent="0.25">
      <c r="B644" s="695"/>
      <c r="C644" s="577"/>
      <c r="D644" s="574"/>
      <c r="E644" s="574"/>
      <c r="F644" s="702"/>
      <c r="G644" s="111"/>
    </row>
    <row r="645" spans="1:7" ht="14.25" thickBot="1" x14ac:dyDescent="0.3">
      <c r="B645" s="695"/>
      <c r="C645" s="703" t="s">
        <v>419</v>
      </c>
      <c r="D645" s="704"/>
      <c r="E645" s="704"/>
      <c r="F645" s="705"/>
      <c r="G645" s="706">
        <f>SUM(G638:G643)</f>
        <v>0</v>
      </c>
    </row>
    <row r="646" spans="1:7" ht="14.25" thickTop="1" x14ac:dyDescent="0.25">
      <c r="B646" s="576"/>
      <c r="C646" s="707"/>
      <c r="D646" s="578"/>
      <c r="E646" s="579"/>
      <c r="F646" s="702"/>
      <c r="G646" s="579"/>
    </row>
    <row r="647" spans="1:7" x14ac:dyDescent="0.25">
      <c r="B647" s="576"/>
      <c r="C647" s="707"/>
      <c r="D647" s="578"/>
      <c r="E647" s="579"/>
      <c r="F647" s="702"/>
      <c r="G647" s="579"/>
    </row>
    <row r="648" spans="1:7" s="287" customFormat="1" ht="16.5" x14ac:dyDescent="0.3">
      <c r="A648" s="462"/>
      <c r="B648" s="463" t="s">
        <v>409</v>
      </c>
      <c r="C648" s="464" t="s">
        <v>380</v>
      </c>
      <c r="D648" s="465"/>
      <c r="E648" s="466"/>
      <c r="F648" s="467"/>
      <c r="G648" s="468"/>
    </row>
    <row r="649" spans="1:7" ht="13.5" customHeight="1" x14ac:dyDescent="0.25"/>
    <row r="650" spans="1:7" ht="26.25" customHeight="1" x14ac:dyDescent="0.25">
      <c r="A650" s="534" t="s">
        <v>136</v>
      </c>
      <c r="B650" s="280"/>
      <c r="C650" s="281" t="s">
        <v>381</v>
      </c>
      <c r="D650" s="282" t="s">
        <v>137</v>
      </c>
      <c r="E650" s="283" t="s">
        <v>33</v>
      </c>
      <c r="F650" s="284" t="s">
        <v>256</v>
      </c>
      <c r="G650" s="291" t="s">
        <v>31</v>
      </c>
    </row>
    <row r="651" spans="1:7" ht="13.5" customHeight="1" x14ac:dyDescent="0.25">
      <c r="A651" s="285"/>
      <c r="B651" s="286"/>
      <c r="C651" s="281"/>
      <c r="D651" s="282"/>
      <c r="E651" s="283"/>
      <c r="F651" s="284"/>
      <c r="G651" s="291"/>
    </row>
    <row r="652" spans="1:7" ht="44.25" customHeight="1" x14ac:dyDescent="0.25">
      <c r="B652" s="708">
        <v>1</v>
      </c>
      <c r="C652" s="709" t="s">
        <v>382</v>
      </c>
      <c r="D652" s="710"/>
      <c r="E652" s="711"/>
      <c r="F652" s="712"/>
      <c r="G652" s="713"/>
    </row>
    <row r="653" spans="1:7" x14ac:dyDescent="0.25">
      <c r="B653" s="714"/>
      <c r="C653" s="715" t="s">
        <v>383</v>
      </c>
      <c r="D653" s="710" t="s">
        <v>384</v>
      </c>
      <c r="E653" s="716">
        <v>350</v>
      </c>
      <c r="F653" s="717"/>
      <c r="G653" s="718">
        <f t="shared" ref="G653:G658" si="13">E653*F653</f>
        <v>0</v>
      </c>
    </row>
    <row r="654" spans="1:7" ht="33" customHeight="1" x14ac:dyDescent="0.25">
      <c r="B654" s="719">
        <v>2</v>
      </c>
      <c r="C654" s="709" t="s">
        <v>385</v>
      </c>
      <c r="D654" s="710" t="s">
        <v>386</v>
      </c>
      <c r="E654" s="716">
        <v>42</v>
      </c>
      <c r="F654" s="717"/>
      <c r="G654" s="718">
        <f t="shared" si="13"/>
        <v>0</v>
      </c>
    </row>
    <row r="655" spans="1:7" ht="35.25" customHeight="1" x14ac:dyDescent="0.25">
      <c r="B655" s="720">
        <v>3</v>
      </c>
      <c r="C655" s="709" t="s">
        <v>410</v>
      </c>
      <c r="D655" s="710" t="s">
        <v>9</v>
      </c>
      <c r="E655" s="716">
        <v>7</v>
      </c>
      <c r="F655" s="721"/>
      <c r="G655" s="718">
        <f>E655*F655</f>
        <v>0</v>
      </c>
    </row>
    <row r="656" spans="1:7" ht="31.5" customHeight="1" x14ac:dyDescent="0.25">
      <c r="B656" s="719">
        <v>4</v>
      </c>
      <c r="C656" s="709" t="s">
        <v>387</v>
      </c>
      <c r="D656" s="710" t="s">
        <v>9</v>
      </c>
      <c r="E656" s="716">
        <v>8</v>
      </c>
      <c r="F656" s="717"/>
      <c r="G656" s="718">
        <f t="shared" si="13"/>
        <v>0</v>
      </c>
    </row>
    <row r="657" spans="1:7" ht="58.5" customHeight="1" x14ac:dyDescent="0.25">
      <c r="B657" s="719">
        <v>5</v>
      </c>
      <c r="C657" s="709" t="s">
        <v>388</v>
      </c>
      <c r="D657" s="710" t="s">
        <v>9</v>
      </c>
      <c r="E657" s="716">
        <v>8</v>
      </c>
      <c r="F657" s="717"/>
      <c r="G657" s="718">
        <f t="shared" si="13"/>
        <v>0</v>
      </c>
    </row>
    <row r="658" spans="1:7" ht="29.25" customHeight="1" x14ac:dyDescent="0.25">
      <c r="B658" s="719">
        <v>6</v>
      </c>
      <c r="C658" s="709" t="s">
        <v>389</v>
      </c>
      <c r="D658" s="710" t="s">
        <v>386</v>
      </c>
      <c r="E658" s="716">
        <v>4</v>
      </c>
      <c r="F658" s="717"/>
      <c r="G658" s="718">
        <f t="shared" si="13"/>
        <v>0</v>
      </c>
    </row>
    <row r="659" spans="1:7" ht="15" customHeight="1" x14ac:dyDescent="0.25">
      <c r="B659" s="722"/>
      <c r="C659" s="723"/>
      <c r="D659" s="724"/>
      <c r="E659" s="725"/>
      <c r="F659" s="726"/>
      <c r="G659" s="725"/>
    </row>
    <row r="660" spans="1:7" x14ac:dyDescent="0.25">
      <c r="A660" s="501"/>
      <c r="B660" s="502" t="s">
        <v>35</v>
      </c>
      <c r="C660" s="319" t="s">
        <v>430</v>
      </c>
      <c r="D660" s="319"/>
      <c r="E660" s="503"/>
      <c r="F660" s="504"/>
      <c r="G660" s="505">
        <f>SUM(G652:G658)</f>
        <v>0</v>
      </c>
    </row>
    <row r="661" spans="1:7" x14ac:dyDescent="0.25">
      <c r="B661" s="727"/>
      <c r="C661" s="727"/>
      <c r="D661" s="727"/>
      <c r="E661" s="727"/>
      <c r="F661" s="727"/>
      <c r="G661" s="727"/>
    </row>
    <row r="662" spans="1:7" x14ac:dyDescent="0.25">
      <c r="B662" s="727"/>
      <c r="C662" s="727"/>
      <c r="D662" s="727"/>
      <c r="E662" s="727"/>
      <c r="F662" s="727"/>
      <c r="G662" s="727"/>
    </row>
    <row r="663" spans="1:7" ht="25.5" x14ac:dyDescent="0.25">
      <c r="A663" s="534" t="s">
        <v>143</v>
      </c>
      <c r="B663" s="280"/>
      <c r="C663" s="281" t="s">
        <v>390</v>
      </c>
      <c r="D663" s="282" t="s">
        <v>137</v>
      </c>
      <c r="E663" s="283" t="s">
        <v>33</v>
      </c>
      <c r="F663" s="284" t="s">
        <v>256</v>
      </c>
      <c r="G663" s="291" t="s">
        <v>31</v>
      </c>
    </row>
    <row r="664" spans="1:7" x14ac:dyDescent="0.25">
      <c r="A664" s="285"/>
      <c r="B664" s="280"/>
      <c r="C664" s="281"/>
      <c r="D664" s="282"/>
      <c r="E664" s="283"/>
      <c r="F664" s="284"/>
      <c r="G664" s="291"/>
    </row>
    <row r="665" spans="1:7" ht="39" x14ac:dyDescent="0.25">
      <c r="B665" s="719">
        <v>1</v>
      </c>
      <c r="C665" s="709" t="s">
        <v>480</v>
      </c>
      <c r="D665" s="710" t="s">
        <v>9</v>
      </c>
      <c r="E665" s="716">
        <v>8</v>
      </c>
      <c r="F665" s="717"/>
      <c r="G665" s="718">
        <f t="shared" ref="G665:G676" si="14">E665*F665</f>
        <v>0</v>
      </c>
    </row>
    <row r="666" spans="1:7" ht="57.75" customHeight="1" x14ac:dyDescent="0.25">
      <c r="B666" s="719">
        <v>2</v>
      </c>
      <c r="C666" s="728" t="s">
        <v>391</v>
      </c>
      <c r="D666" s="710" t="s">
        <v>9</v>
      </c>
      <c r="E666" s="716">
        <v>8</v>
      </c>
      <c r="F666" s="717"/>
      <c r="G666" s="718">
        <f t="shared" si="14"/>
        <v>0</v>
      </c>
    </row>
    <row r="667" spans="1:7" ht="26.25" x14ac:dyDescent="0.25">
      <c r="B667" s="719">
        <v>3</v>
      </c>
      <c r="C667" s="709" t="s">
        <v>392</v>
      </c>
      <c r="D667" s="710" t="s">
        <v>9</v>
      </c>
      <c r="E667" s="716">
        <v>8</v>
      </c>
      <c r="F667" s="717"/>
      <c r="G667" s="718">
        <f t="shared" si="14"/>
        <v>0</v>
      </c>
    </row>
    <row r="668" spans="1:7" s="737" customFormat="1" ht="26.25" x14ac:dyDescent="0.25">
      <c r="A668" s="735"/>
      <c r="B668" s="719">
        <v>4</v>
      </c>
      <c r="C668" s="709" t="s">
        <v>393</v>
      </c>
      <c r="D668" s="710" t="s">
        <v>384</v>
      </c>
      <c r="E668" s="716">
        <v>350</v>
      </c>
      <c r="F668" s="736"/>
      <c r="G668" s="718">
        <f t="shared" si="14"/>
        <v>0</v>
      </c>
    </row>
    <row r="669" spans="1:7" ht="26.25" x14ac:dyDescent="0.25">
      <c r="B669" s="719">
        <v>5</v>
      </c>
      <c r="C669" s="709" t="s">
        <v>394</v>
      </c>
      <c r="D669" s="710" t="s">
        <v>9</v>
      </c>
      <c r="E669" s="716">
        <v>350</v>
      </c>
      <c r="F669" s="717"/>
      <c r="G669" s="718">
        <f t="shared" si="14"/>
        <v>0</v>
      </c>
    </row>
    <row r="670" spans="1:7" ht="26.25" x14ac:dyDescent="0.25">
      <c r="B670" s="719">
        <v>6</v>
      </c>
      <c r="C670" s="709" t="s">
        <v>395</v>
      </c>
      <c r="D670" s="710" t="s">
        <v>384</v>
      </c>
      <c r="E670" s="716">
        <v>350</v>
      </c>
      <c r="F670" s="717"/>
      <c r="G670" s="718">
        <f t="shared" si="14"/>
        <v>0</v>
      </c>
    </row>
    <row r="671" spans="1:7" ht="26.25" x14ac:dyDescent="0.25">
      <c r="B671" s="719">
        <v>7</v>
      </c>
      <c r="C671" s="709" t="s">
        <v>396</v>
      </c>
      <c r="D671" s="710" t="s">
        <v>384</v>
      </c>
      <c r="E671" s="716">
        <v>350</v>
      </c>
      <c r="F671" s="717"/>
      <c r="G671" s="718">
        <f t="shared" si="14"/>
        <v>0</v>
      </c>
    </row>
    <row r="672" spans="1:7" ht="26.25" x14ac:dyDescent="0.25">
      <c r="B672" s="719">
        <v>8</v>
      </c>
      <c r="C672" s="709" t="s">
        <v>481</v>
      </c>
      <c r="D672" s="710" t="s">
        <v>9</v>
      </c>
      <c r="E672" s="716">
        <v>7</v>
      </c>
      <c r="F672" s="717"/>
      <c r="G672" s="718">
        <f t="shared" si="14"/>
        <v>0</v>
      </c>
    </row>
    <row r="673" spans="1:7" ht="14.25" x14ac:dyDescent="0.25">
      <c r="B673" s="719">
        <v>9</v>
      </c>
      <c r="C673" s="709" t="s">
        <v>397</v>
      </c>
      <c r="D673" s="710" t="s">
        <v>9</v>
      </c>
      <c r="E673" s="716">
        <v>8</v>
      </c>
      <c r="F673" s="717"/>
      <c r="G673" s="718">
        <f t="shared" si="14"/>
        <v>0</v>
      </c>
    </row>
    <row r="674" spans="1:7" ht="26.25" x14ac:dyDescent="0.25">
      <c r="B674" s="719">
        <v>10</v>
      </c>
      <c r="C674" s="729" t="s">
        <v>398</v>
      </c>
      <c r="D674" s="710" t="s">
        <v>9</v>
      </c>
      <c r="E674" s="716">
        <v>8</v>
      </c>
      <c r="F674" s="717"/>
      <c r="G674" s="718">
        <f t="shared" si="14"/>
        <v>0</v>
      </c>
    </row>
    <row r="675" spans="1:7" s="737" customFormat="1" ht="26.25" x14ac:dyDescent="0.25">
      <c r="A675" s="735"/>
      <c r="B675" s="719">
        <v>11</v>
      </c>
      <c r="C675" s="709" t="s">
        <v>399</v>
      </c>
      <c r="D675" s="710" t="s">
        <v>384</v>
      </c>
      <c r="E675" s="716">
        <v>60</v>
      </c>
      <c r="F675" s="736"/>
      <c r="G675" s="718">
        <f t="shared" si="14"/>
        <v>0</v>
      </c>
    </row>
    <row r="676" spans="1:7" ht="26.25" x14ac:dyDescent="0.25">
      <c r="B676" s="719">
        <v>12</v>
      </c>
      <c r="C676" s="709" t="s">
        <v>411</v>
      </c>
      <c r="D676" s="710" t="s">
        <v>9</v>
      </c>
      <c r="E676" s="716">
        <v>1</v>
      </c>
      <c r="F676" s="717"/>
      <c r="G676" s="718">
        <f t="shared" si="14"/>
        <v>0</v>
      </c>
    </row>
    <row r="677" spans="1:7" s="737" customFormat="1" ht="39" x14ac:dyDescent="0.25">
      <c r="A677" s="735"/>
      <c r="B677" s="719">
        <v>13</v>
      </c>
      <c r="C677" s="709" t="s">
        <v>482</v>
      </c>
      <c r="D677" s="710" t="s">
        <v>9</v>
      </c>
      <c r="E677" s="716">
        <v>64</v>
      </c>
      <c r="F677" s="736"/>
      <c r="G677" s="718">
        <f>E677*F677</f>
        <v>0</v>
      </c>
    </row>
    <row r="678" spans="1:7" s="737" customFormat="1" ht="26.25" x14ac:dyDescent="0.25">
      <c r="A678" s="735"/>
      <c r="B678" s="719">
        <v>14</v>
      </c>
      <c r="C678" s="709" t="s">
        <v>483</v>
      </c>
      <c r="D678" s="710" t="s">
        <v>9</v>
      </c>
      <c r="E678" s="716">
        <v>1</v>
      </c>
      <c r="F678" s="736"/>
      <c r="G678" s="718">
        <f>E678*F678</f>
        <v>0</v>
      </c>
    </row>
    <row r="679" spans="1:7" ht="26.25" x14ac:dyDescent="0.25">
      <c r="B679" s="719">
        <v>15</v>
      </c>
      <c r="C679" s="709" t="s">
        <v>413</v>
      </c>
      <c r="D679" s="710" t="s">
        <v>384</v>
      </c>
      <c r="E679" s="716">
        <v>320</v>
      </c>
      <c r="F679" s="717"/>
      <c r="G679" s="718">
        <f>E679*F679</f>
        <v>0</v>
      </c>
    </row>
    <row r="680" spans="1:7" ht="14.25" x14ac:dyDescent="0.25">
      <c r="B680" s="722"/>
      <c r="C680" s="723"/>
      <c r="D680" s="724"/>
      <c r="E680" s="725"/>
      <c r="F680" s="725"/>
      <c r="G680" s="725"/>
    </row>
    <row r="681" spans="1:7" ht="25.5" x14ac:dyDescent="0.25">
      <c r="A681" s="501"/>
      <c r="B681" s="502" t="s">
        <v>41</v>
      </c>
      <c r="C681" s="319" t="s">
        <v>431</v>
      </c>
      <c r="D681" s="319"/>
      <c r="E681" s="503"/>
      <c r="F681" s="504"/>
      <c r="G681" s="505">
        <f>SUM(G665:G679)</f>
        <v>0</v>
      </c>
    </row>
    <row r="682" spans="1:7" x14ac:dyDescent="0.25">
      <c r="B682" s="727"/>
      <c r="C682" s="727"/>
      <c r="D682" s="727"/>
      <c r="E682" s="727"/>
      <c r="F682" s="727"/>
      <c r="G682" s="727"/>
    </row>
    <row r="683" spans="1:7" x14ac:dyDescent="0.25">
      <c r="B683" s="727"/>
      <c r="C683" s="727"/>
      <c r="D683" s="727"/>
      <c r="E683" s="727"/>
      <c r="F683" s="727"/>
      <c r="G683" s="727"/>
    </row>
    <row r="684" spans="1:7" ht="25.5" x14ac:dyDescent="0.25">
      <c r="A684" s="534" t="s">
        <v>244</v>
      </c>
      <c r="B684" s="280"/>
      <c r="C684" s="281" t="s">
        <v>400</v>
      </c>
      <c r="D684" s="282" t="s">
        <v>137</v>
      </c>
      <c r="E684" s="283" t="s">
        <v>33</v>
      </c>
      <c r="F684" s="284" t="s">
        <v>256</v>
      </c>
      <c r="G684" s="291" t="s">
        <v>31</v>
      </c>
    </row>
    <row r="685" spans="1:7" x14ac:dyDescent="0.25">
      <c r="A685" s="285"/>
      <c r="B685" s="280"/>
      <c r="C685" s="281"/>
      <c r="D685" s="282"/>
      <c r="E685" s="283"/>
      <c r="F685" s="284"/>
      <c r="G685" s="291"/>
    </row>
    <row r="686" spans="1:7" ht="14.25" x14ac:dyDescent="0.25">
      <c r="B686" s="719">
        <v>1</v>
      </c>
      <c r="C686" s="709" t="s">
        <v>401</v>
      </c>
      <c r="D686" s="710" t="s">
        <v>384</v>
      </c>
      <c r="E686" s="716">
        <v>350</v>
      </c>
      <c r="F686" s="717"/>
      <c r="G686" s="718">
        <f>E686*F686</f>
        <v>0</v>
      </c>
    </row>
    <row r="687" spans="1:7" ht="26.25" x14ac:dyDescent="0.25">
      <c r="B687" s="719">
        <v>2</v>
      </c>
      <c r="C687" s="709" t="s">
        <v>402</v>
      </c>
      <c r="D687" s="710" t="s">
        <v>9</v>
      </c>
      <c r="E687" s="716">
        <v>8</v>
      </c>
      <c r="F687" s="717"/>
      <c r="G687" s="718">
        <f t="shared" ref="G687:G690" si="15">E687*F687</f>
        <v>0</v>
      </c>
    </row>
    <row r="688" spans="1:7" ht="26.25" x14ac:dyDescent="0.25">
      <c r="B688" s="719">
        <v>3</v>
      </c>
      <c r="C688" s="709" t="s">
        <v>403</v>
      </c>
      <c r="D688" s="710" t="s">
        <v>384</v>
      </c>
      <c r="E688" s="716">
        <v>350</v>
      </c>
      <c r="F688" s="717"/>
      <c r="G688" s="718">
        <f t="shared" si="15"/>
        <v>0</v>
      </c>
    </row>
    <row r="689" spans="1:7" ht="14.25" x14ac:dyDescent="0.25">
      <c r="B689" s="719">
        <v>4</v>
      </c>
      <c r="C689" s="709" t="s">
        <v>404</v>
      </c>
      <c r="D689" s="710" t="s">
        <v>9</v>
      </c>
      <c r="E689" s="716">
        <v>1</v>
      </c>
      <c r="F689" s="717"/>
      <c r="G689" s="718">
        <f t="shared" si="15"/>
        <v>0</v>
      </c>
    </row>
    <row r="690" spans="1:7" ht="26.25" x14ac:dyDescent="0.25">
      <c r="B690" s="719">
        <v>5</v>
      </c>
      <c r="C690" s="709" t="s">
        <v>412</v>
      </c>
      <c r="D690" s="710" t="s">
        <v>9</v>
      </c>
      <c r="E690" s="716">
        <v>1</v>
      </c>
      <c r="F690" s="717"/>
      <c r="G690" s="718">
        <f t="shared" si="15"/>
        <v>0</v>
      </c>
    </row>
    <row r="691" spans="1:7" ht="13.5" customHeight="1" x14ac:dyDescent="0.25">
      <c r="B691" s="730">
        <v>6</v>
      </c>
      <c r="C691" s="709" t="s">
        <v>405</v>
      </c>
      <c r="D691" s="710"/>
      <c r="E691" s="716"/>
      <c r="F691" s="717"/>
      <c r="G691" s="718"/>
    </row>
    <row r="692" spans="1:7" ht="13.5" customHeight="1" x14ac:dyDescent="0.25">
      <c r="B692" s="732"/>
      <c r="C692" s="733" t="s">
        <v>406</v>
      </c>
      <c r="D692" s="710"/>
      <c r="E692" s="716"/>
      <c r="F692" s="717"/>
      <c r="G692" s="718"/>
    </row>
    <row r="693" spans="1:7" ht="13.5" customHeight="1" x14ac:dyDescent="0.25">
      <c r="B693" s="732"/>
      <c r="C693" s="733" t="s">
        <v>407</v>
      </c>
      <c r="D693" s="710"/>
      <c r="E693" s="716"/>
      <c r="F693" s="717"/>
      <c r="G693" s="718"/>
    </row>
    <row r="694" spans="1:7" ht="13.5" customHeight="1" x14ac:dyDescent="0.25">
      <c r="B694" s="732"/>
      <c r="C694" s="733" t="s">
        <v>408</v>
      </c>
      <c r="D694" s="710"/>
      <c r="E694" s="716"/>
      <c r="F694" s="717"/>
      <c r="G694" s="718"/>
    </row>
    <row r="695" spans="1:7" ht="13.5" customHeight="1" x14ac:dyDescent="0.25">
      <c r="B695" s="731"/>
      <c r="C695" s="709"/>
      <c r="D695" s="710" t="s">
        <v>9</v>
      </c>
      <c r="E695" s="716">
        <v>1</v>
      </c>
      <c r="F695" s="717"/>
      <c r="G695" s="718">
        <f>E695*F695</f>
        <v>0</v>
      </c>
    </row>
    <row r="696" spans="1:7" ht="14.25" x14ac:dyDescent="0.25">
      <c r="B696" s="734"/>
      <c r="C696" s="723"/>
      <c r="D696" s="724"/>
      <c r="E696" s="725"/>
      <c r="F696" s="726"/>
      <c r="G696" s="725"/>
    </row>
    <row r="697" spans="1:7" x14ac:dyDescent="0.25">
      <c r="A697" s="501"/>
      <c r="B697" s="502" t="s">
        <v>34</v>
      </c>
      <c r="C697" s="319" t="s">
        <v>432</v>
      </c>
      <c r="D697" s="319"/>
      <c r="E697" s="503"/>
      <c r="F697" s="504"/>
      <c r="G697" s="505">
        <f>SUM(G686:G695)</f>
        <v>0</v>
      </c>
    </row>
    <row r="698" spans="1:7" x14ac:dyDescent="0.25">
      <c r="B698" s="727"/>
      <c r="C698" s="727"/>
      <c r="D698" s="727"/>
      <c r="E698" s="727"/>
      <c r="F698" s="727"/>
      <c r="G698" s="727"/>
    </row>
    <row r="699" spans="1:7" x14ac:dyDescent="0.25">
      <c r="B699" s="727"/>
      <c r="C699" s="727"/>
      <c r="D699" s="727"/>
      <c r="E699" s="727"/>
      <c r="F699" s="727"/>
      <c r="G699" s="727"/>
    </row>
    <row r="700" spans="1:7" ht="14.25" x14ac:dyDescent="0.25">
      <c r="B700" s="20"/>
      <c r="C700" s="511" t="s">
        <v>433</v>
      </c>
      <c r="D700" s="694"/>
      <c r="E700" s="694"/>
      <c r="F700" s="690"/>
      <c r="G700" s="694"/>
    </row>
    <row r="701" spans="1:7" ht="14.25" x14ac:dyDescent="0.25">
      <c r="B701" s="690"/>
      <c r="C701" s="691"/>
      <c r="D701" s="692"/>
      <c r="E701" s="692"/>
      <c r="F701" s="693"/>
      <c r="G701" s="692"/>
    </row>
    <row r="702" spans="1:7" x14ac:dyDescent="0.25">
      <c r="B702" s="695" t="s">
        <v>136</v>
      </c>
      <c r="C702" s="696" t="s">
        <v>381</v>
      </c>
      <c r="D702" s="697"/>
      <c r="E702" s="697"/>
      <c r="F702" s="698"/>
      <c r="G702" s="699">
        <f>G660</f>
        <v>0</v>
      </c>
    </row>
    <row r="703" spans="1:7" x14ac:dyDescent="0.25">
      <c r="B703" s="695" t="s">
        <v>143</v>
      </c>
      <c r="C703" s="696" t="s">
        <v>390</v>
      </c>
      <c r="D703" s="697"/>
      <c r="E703" s="697"/>
      <c r="F703" s="698"/>
      <c r="G703" s="700">
        <f>G681</f>
        <v>0</v>
      </c>
    </row>
    <row r="704" spans="1:7" x14ac:dyDescent="0.25">
      <c r="B704" s="695" t="s">
        <v>244</v>
      </c>
      <c r="C704" s="696" t="s">
        <v>435</v>
      </c>
      <c r="D704" s="697"/>
      <c r="E704" s="697"/>
      <c r="F704" s="698"/>
      <c r="G704" s="700">
        <f>G697</f>
        <v>0</v>
      </c>
    </row>
    <row r="705" spans="2:7" x14ac:dyDescent="0.25">
      <c r="B705" s="695"/>
      <c r="C705" s="577"/>
      <c r="D705" s="574"/>
      <c r="E705" s="574"/>
      <c r="F705" s="702"/>
      <c r="G705" s="111"/>
    </row>
    <row r="706" spans="2:7" ht="14.25" thickBot="1" x14ac:dyDescent="0.3">
      <c r="B706" s="695"/>
      <c r="C706" s="703" t="s">
        <v>434</v>
      </c>
      <c r="D706" s="704"/>
      <c r="E706" s="704"/>
      <c r="F706" s="705"/>
      <c r="G706" s="706">
        <f>SUM(G702:G704)</f>
        <v>0</v>
      </c>
    </row>
    <row r="707" spans="2:7" ht="14.25" thickTop="1" x14ac:dyDescent="0.25"/>
    <row r="709" spans="2:7" ht="24" x14ac:dyDescent="0.25">
      <c r="B709" s="244" t="s">
        <v>103</v>
      </c>
      <c r="C709" s="38"/>
      <c r="D709" s="38"/>
      <c r="E709" s="38"/>
      <c r="F709" s="38"/>
      <c r="G709" s="38"/>
    </row>
    <row r="710" spans="2:7" ht="16.5" x14ac:dyDescent="0.3">
      <c r="B710" s="1"/>
      <c r="C710" s="4"/>
      <c r="D710" s="39"/>
      <c r="E710" s="2"/>
      <c r="F710" s="2"/>
      <c r="G710" s="3"/>
    </row>
    <row r="711" spans="2:7" ht="16.5" x14ac:dyDescent="0.3">
      <c r="B711" s="21" t="s">
        <v>47</v>
      </c>
      <c r="C711" s="21" t="s">
        <v>436</v>
      </c>
      <c r="D711" s="21"/>
      <c r="E711" s="21"/>
      <c r="F711" s="21"/>
      <c r="G711" s="18">
        <f>G106</f>
        <v>0</v>
      </c>
    </row>
    <row r="712" spans="2:7" ht="16.5" x14ac:dyDescent="0.3">
      <c r="B712" s="21" t="s">
        <v>46</v>
      </c>
      <c r="C712" s="21" t="s">
        <v>135</v>
      </c>
      <c r="D712" s="21"/>
      <c r="E712" s="21"/>
      <c r="F712" s="21"/>
      <c r="G712" s="18">
        <f>G318</f>
        <v>0</v>
      </c>
    </row>
    <row r="713" spans="2:7" ht="16.5" x14ac:dyDescent="0.3">
      <c r="B713" s="21" t="s">
        <v>127</v>
      </c>
      <c r="C713" s="289" t="s">
        <v>83</v>
      </c>
      <c r="D713" s="17"/>
      <c r="E713" s="18"/>
      <c r="F713" s="18"/>
      <c r="G713" s="18">
        <f>G380</f>
        <v>0</v>
      </c>
    </row>
    <row r="714" spans="2:7" ht="16.5" x14ac:dyDescent="0.3">
      <c r="B714" s="21" t="s">
        <v>377</v>
      </c>
      <c r="C714" s="289" t="s">
        <v>378</v>
      </c>
      <c r="D714" s="17"/>
      <c r="E714" s="18"/>
      <c r="F714" s="18"/>
      <c r="G714" s="18">
        <f>G645</f>
        <v>0</v>
      </c>
    </row>
    <row r="715" spans="2:7" ht="16.5" x14ac:dyDescent="0.3">
      <c r="B715" s="21" t="s">
        <v>409</v>
      </c>
      <c r="C715" s="289" t="s">
        <v>380</v>
      </c>
      <c r="D715" s="17"/>
      <c r="E715" s="18"/>
      <c r="F715" s="18"/>
      <c r="G715" s="18">
        <f>G706</f>
        <v>0</v>
      </c>
    </row>
    <row r="716" spans="2:7" ht="16.5" x14ac:dyDescent="0.3">
      <c r="B716" s="21"/>
      <c r="C716" s="16"/>
      <c r="D716" s="17"/>
      <c r="E716" s="18"/>
      <c r="F716" s="18"/>
      <c r="G716" s="18"/>
    </row>
    <row r="717" spans="2:7" ht="16.5" x14ac:dyDescent="0.3">
      <c r="B717" s="21"/>
      <c r="C717" s="21" t="s">
        <v>18</v>
      </c>
      <c r="D717" s="17"/>
      <c r="E717" s="18"/>
      <c r="F717" s="18"/>
      <c r="G717" s="18">
        <f>SUM(G711:G715)</f>
        <v>0</v>
      </c>
    </row>
    <row r="718" spans="2:7" ht="16.5" x14ac:dyDescent="0.3">
      <c r="B718" s="19"/>
      <c r="C718" s="290" t="s">
        <v>45</v>
      </c>
      <c r="D718" s="39"/>
      <c r="E718" s="2"/>
      <c r="F718" s="2"/>
      <c r="G718" s="18">
        <f>G717*0.25</f>
        <v>0</v>
      </c>
    </row>
    <row r="719" spans="2:7" ht="16.5" x14ac:dyDescent="0.3">
      <c r="B719" s="21"/>
      <c r="C719" s="5"/>
      <c r="D719" s="39"/>
      <c r="E719" s="2"/>
      <c r="F719" s="2"/>
      <c r="G719" s="18"/>
    </row>
    <row r="720" spans="2:7" ht="16.5" x14ac:dyDescent="0.3">
      <c r="B720" s="1"/>
      <c r="C720" s="21" t="s">
        <v>19</v>
      </c>
      <c r="D720" s="39"/>
      <c r="E720" s="2"/>
      <c r="F720" s="2"/>
      <c r="G720" s="18">
        <f>G717+G718</f>
        <v>0</v>
      </c>
    </row>
  </sheetData>
  <sheetProtection password="CA9C" sheet="1" objects="1" scenarios="1" selectLockedCells="1"/>
  <pageMargins left="0.9609375" right="0.36328125" top="1.1811023622047245" bottom="1.1023622047244095" header="0.51181102362204722" footer="0.51181102362204722"/>
  <pageSetup paperSize="9" scale="90" firstPageNumber="3" orientation="portrait" r:id="rId1"/>
  <headerFooter alignWithMargins="0">
    <oddHeader>&amp;L&amp;"Century Gothic,Regular"&amp;8Projektirao: VIA FACTUM d.o.o.Glavni projektant: Silvio Panović, dipl. ing. građ.&amp;R&amp;"Century Gothic,Regular"&amp;8Z.O.P. 87/2020</oddHeader>
    <oddFooter>&amp;L&amp;"Century Gothic,Regular"&amp;8GLAVNI GRAĐEVINSKI PROJEKT Izgradnja prometnice s pripadajućom infrastrukturom na k.č 2757 i dr. sve k.o.Petrčane &amp;R&amp;P</oddFooter>
  </headerFooter>
  <rowBreaks count="44" manualBreakCount="44">
    <brk id="18" max="6" man="1"/>
    <brk id="32" max="6" man="1"/>
    <brk id="46" max="6" man="1"/>
    <brk id="57" max="6" man="1"/>
    <brk id="67" max="6" man="1"/>
    <brk id="78" max="6" man="1"/>
    <brk id="88" max="6" man="1"/>
    <brk id="107" max="6" man="1"/>
    <brk id="122" max="6" man="1"/>
    <brk id="143" max="6" man="1"/>
    <brk id="157" max="6" man="1"/>
    <brk id="173" max="6" man="1"/>
    <brk id="182" max="6" man="1"/>
    <brk id="197" max="6" man="1"/>
    <brk id="207" max="6" man="1"/>
    <brk id="220" max="6" man="1"/>
    <brk id="235" max="6" man="1"/>
    <brk id="253" max="6" man="1"/>
    <brk id="273" max="6" man="1"/>
    <brk id="282" max="6" man="1"/>
    <brk id="299" max="6" man="1"/>
    <brk id="319" max="6" man="1"/>
    <brk id="336" max="6" man="1"/>
    <brk id="345" max="6" man="1"/>
    <brk id="359" max="6" man="1"/>
    <brk id="381" max="6" man="1"/>
    <brk id="399" max="6" man="1"/>
    <brk id="412" max="6" man="1"/>
    <brk id="424" max="6" man="1"/>
    <brk id="444" max="6" man="1"/>
    <brk id="460" max="6" man="1"/>
    <brk id="469" max="6" man="1"/>
    <brk id="487" max="6" man="1"/>
    <brk id="520" max="6" man="1"/>
    <brk id="545" max="6" man="1"/>
    <brk id="562" max="6" man="1"/>
    <brk id="584" max="6" man="1"/>
    <brk id="593" max="6" man="1"/>
    <brk id="615" max="6" man="1"/>
    <brk id="628" max="6" man="1"/>
    <brk id="646" max="6" man="1"/>
    <brk id="661" max="6" man="1"/>
    <brk id="682" max="6" man="1"/>
    <brk id="707"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NASLOVNA</vt:lpstr>
      <vt:lpstr>OPCE_NAP</vt:lpstr>
      <vt:lpstr>građevinski</vt:lpstr>
      <vt:lpstr>građevinski!Print_Area</vt:lpstr>
      <vt:lpstr>NASLOVNA!Print_Area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Tea Grašo</cp:lastModifiedBy>
  <cp:lastPrinted>2022-05-13T10:13:03Z</cp:lastPrinted>
  <dcterms:created xsi:type="dcterms:W3CDTF">1997-07-08T12:11:51Z</dcterms:created>
  <dcterms:modified xsi:type="dcterms:W3CDTF">2022-07-22T11:00:48Z</dcterms:modified>
</cp:coreProperties>
</file>